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nagement\Jaarplan MFP TMD 2022\"/>
    </mc:Choice>
  </mc:AlternateContent>
  <bookViews>
    <workbookView xWindow="0" yWindow="0" windowWidth="23040" windowHeight="9060" firstSheet="8" activeTab="8"/>
  </bookViews>
  <sheets>
    <sheet name="04 TA PREV MH" sheetId="62" state="hidden" r:id="rId1"/>
    <sheet name="Sheet1" sheetId="66" state="hidden" r:id="rId2"/>
    <sheet name="Sheet3" sheetId="68" state="hidden" r:id="rId3"/>
    <sheet name="Sheet5" sheetId="70" state="hidden" r:id="rId4"/>
    <sheet name="Sheet2" sheetId="67" state="hidden" r:id="rId5"/>
    <sheet name="Sheet4" sheetId="71" state="hidden" r:id="rId6"/>
    <sheet name="Productie" sheetId="9" state="hidden" r:id="rId7"/>
    <sheet name="bezetting 2020 productie" sheetId="64" state="hidden" r:id="rId8"/>
    <sheet name="Bezetting MFP TMD eind 2021" sheetId="86" r:id="rId9"/>
    <sheet name="uren per maand X731 X631 U35" sheetId="75" state="hidden" r:id="rId10"/>
  </sheets>
  <definedNames>
    <definedName name="_xlnm._FilterDatabase" localSheetId="0" hidden="1">'04 TA PREV MH'!$A$1:$K$1</definedName>
    <definedName name="_xlnm._FilterDatabase" localSheetId="7" hidden="1">'bezetting 2020 productie'!$A$3:$BD$3</definedName>
    <definedName name="_xlnm._FilterDatabase" localSheetId="8" hidden="1">'Bezetting MFP TMD eind 2021'!$A$3:$E$3</definedName>
    <definedName name="_xlnm._FilterDatabase" localSheetId="6" hidden="1">Productie!$A$3:$AX$3</definedName>
    <definedName name="_xlnm.Print_Area" localSheetId="7">'bezetting 2020 productie'!$A$1:$BD$83</definedName>
    <definedName name="_xlnm.Print_Area" localSheetId="8">'Bezetting MFP TMD eind 2021'!$A$1:$E$20</definedName>
    <definedName name="_xlnm.Print_Area" localSheetId="6">Productie!$A$1:$AS$62</definedName>
  </definedNames>
  <calcPr calcId="162913"/>
  <pivotCaches>
    <pivotCache cacheId="0" r:id="rId11"/>
    <pivotCache cacheId="1" r:id="rId1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86" l="1"/>
  <c r="E20" i="86" l="1"/>
  <c r="BB5" i="64" l="1"/>
  <c r="BA78" i="64" l="1"/>
  <c r="BA5" i="64"/>
  <c r="AB5" i="64"/>
  <c r="AW5" i="64"/>
  <c r="AT5" i="64"/>
  <c r="AQ5" i="64"/>
  <c r="AN5" i="64"/>
  <c r="AK5" i="64"/>
  <c r="AH5" i="64"/>
  <c r="AE5" i="64"/>
  <c r="AB24" i="64"/>
  <c r="AB23" i="64"/>
  <c r="AB22" i="64"/>
  <c r="AB21" i="64"/>
  <c r="AW74" i="64"/>
  <c r="AW73" i="64"/>
  <c r="AW72" i="64"/>
  <c r="AW71" i="64"/>
  <c r="AT73" i="64"/>
  <c r="AT72" i="64"/>
  <c r="AT71" i="64"/>
  <c r="AQ73" i="64"/>
  <c r="AQ72" i="64"/>
  <c r="AQ71" i="64"/>
  <c r="AQ70" i="64"/>
  <c r="AN73" i="64"/>
  <c r="AN72" i="64"/>
  <c r="AN71" i="64"/>
  <c r="AN70" i="64"/>
  <c r="AK74" i="64"/>
  <c r="AK73" i="64"/>
  <c r="AK72" i="64"/>
  <c r="AK71" i="64"/>
  <c r="AK70" i="64"/>
  <c r="AK69" i="64"/>
  <c r="AH74" i="64"/>
  <c r="AH73" i="64"/>
  <c r="AH72" i="64"/>
  <c r="AH71" i="64"/>
  <c r="AH70" i="64"/>
  <c r="AH69" i="64"/>
  <c r="AE74" i="64"/>
  <c r="AE73" i="64"/>
  <c r="AE72" i="64"/>
  <c r="AE71" i="64"/>
  <c r="AE70" i="64"/>
  <c r="AE69" i="64"/>
  <c r="AE68" i="64"/>
  <c r="AB75" i="64"/>
  <c r="AB74" i="64"/>
  <c r="AB73" i="64"/>
  <c r="AB72" i="64"/>
  <c r="AB71" i="64"/>
  <c r="AB70" i="64"/>
  <c r="AB69" i="64"/>
  <c r="AB68" i="64"/>
  <c r="Y75" i="64"/>
  <c r="Y74" i="64"/>
  <c r="Y73" i="64"/>
  <c r="Y72" i="64"/>
  <c r="Y71" i="64"/>
  <c r="Y70" i="64"/>
  <c r="Y69" i="64"/>
  <c r="Y68" i="64"/>
  <c r="T77" i="64" l="1"/>
  <c r="T76" i="64"/>
  <c r="T75" i="64"/>
  <c r="T74" i="64"/>
  <c r="T73" i="64"/>
  <c r="T72" i="64"/>
  <c r="T71" i="64"/>
  <c r="T70" i="64"/>
  <c r="T69" i="64"/>
  <c r="T68" i="64"/>
  <c r="T57" i="64"/>
  <c r="T56" i="64"/>
  <c r="T55" i="64"/>
  <c r="T54" i="64"/>
  <c r="T53" i="64"/>
  <c r="T52" i="64"/>
  <c r="T51" i="64"/>
  <c r="T50" i="64"/>
  <c r="T49" i="64"/>
  <c r="T48" i="64"/>
  <c r="T47" i="64"/>
  <c r="T46" i="64"/>
  <c r="T45" i="64"/>
  <c r="T44" i="64"/>
  <c r="T41" i="64"/>
  <c r="T40" i="64"/>
  <c r="T39" i="64"/>
  <c r="T38" i="64"/>
  <c r="T33" i="64"/>
  <c r="T32" i="64"/>
  <c r="T31" i="64"/>
  <c r="T30" i="64"/>
  <c r="T29" i="64"/>
  <c r="T28" i="64"/>
  <c r="T25" i="64"/>
  <c r="T24" i="64"/>
  <c r="T23" i="64"/>
  <c r="T22" i="64"/>
  <c r="T21" i="64"/>
  <c r="T20" i="64"/>
  <c r="T19" i="64"/>
  <c r="T18" i="64"/>
  <c r="T17" i="64"/>
  <c r="T16" i="64"/>
  <c r="T15" i="64"/>
  <c r="T14" i="64"/>
  <c r="T13" i="64"/>
  <c r="T10" i="64"/>
  <c r="T9" i="64"/>
  <c r="T8" i="64"/>
  <c r="T7" i="64"/>
  <c r="T6" i="64"/>
  <c r="W62" i="64" l="1"/>
  <c r="V62" i="64"/>
  <c r="N77" i="64" l="1"/>
  <c r="N76" i="64"/>
  <c r="N75" i="64"/>
  <c r="N74" i="64"/>
  <c r="N73" i="64"/>
  <c r="N72" i="64"/>
  <c r="N71" i="64"/>
  <c r="N70" i="64"/>
  <c r="N69" i="64"/>
  <c r="N68" i="64"/>
  <c r="N67" i="64"/>
  <c r="N64" i="64"/>
  <c r="N63" i="64"/>
  <c r="N62" i="64"/>
  <c r="BA62" i="64" s="1"/>
  <c r="N61" i="64"/>
  <c r="N60" i="64"/>
  <c r="N57" i="64"/>
  <c r="N56" i="64"/>
  <c r="N55" i="64"/>
  <c r="N54" i="64"/>
  <c r="N53" i="64"/>
  <c r="N52" i="64"/>
  <c r="N51" i="64"/>
  <c r="N50" i="64"/>
  <c r="N49" i="64"/>
  <c r="N48" i="64"/>
  <c r="N47" i="64"/>
  <c r="N46" i="64"/>
  <c r="N45" i="64"/>
  <c r="N44" i="64"/>
  <c r="N41" i="64"/>
  <c r="N40" i="64"/>
  <c r="N39" i="64"/>
  <c r="N38" i="64"/>
  <c r="N36" i="64"/>
  <c r="N33" i="64"/>
  <c r="N32" i="64"/>
  <c r="N31" i="64"/>
  <c r="N30" i="64"/>
  <c r="N29" i="64"/>
  <c r="N28" i="64"/>
  <c r="N25" i="64"/>
  <c r="N24" i="64"/>
  <c r="N23" i="64"/>
  <c r="N22" i="64"/>
  <c r="N21" i="64"/>
  <c r="N20" i="64"/>
  <c r="N19" i="64"/>
  <c r="N18" i="64"/>
  <c r="N17" i="64"/>
  <c r="N16" i="64"/>
  <c r="N15" i="64"/>
  <c r="N14" i="64"/>
  <c r="N13" i="64"/>
  <c r="N10" i="64"/>
  <c r="N9" i="64"/>
  <c r="N8" i="64"/>
  <c r="N7" i="64"/>
  <c r="N6" i="64"/>
  <c r="AV128" i="64" l="1"/>
  <c r="AS128" i="64"/>
  <c r="AP128" i="64"/>
  <c r="AM128" i="64"/>
  <c r="AJ128" i="64"/>
  <c r="AG128" i="64"/>
  <c r="AD128" i="64"/>
  <c r="AA128" i="64"/>
  <c r="X128" i="64"/>
  <c r="S128" i="64"/>
  <c r="M128" i="64"/>
  <c r="G128" i="64"/>
  <c r="G72" i="64"/>
  <c r="AV117" i="64"/>
  <c r="AV115" i="64"/>
  <c r="AT120" i="64"/>
  <c r="AS115" i="64"/>
  <c r="AP117" i="64"/>
  <c r="AP115" i="64"/>
  <c r="AO120" i="64"/>
  <c r="AM117" i="64"/>
  <c r="AM115" i="64"/>
  <c r="AK120" i="64"/>
  <c r="AJ117" i="64"/>
  <c r="AJ115" i="64"/>
  <c r="AI120" i="64"/>
  <c r="AG117" i="64"/>
  <c r="AG115" i="64"/>
  <c r="AD117" i="64"/>
  <c r="AD115" i="64"/>
  <c r="AA117" i="64"/>
  <c r="AA115" i="64"/>
  <c r="X117" i="64"/>
  <c r="X115" i="64"/>
  <c r="S117" i="64"/>
  <c r="S115" i="64"/>
  <c r="M117" i="64"/>
  <c r="M115" i="64"/>
  <c r="AS53" i="64"/>
  <c r="AS117" i="64" s="1"/>
  <c r="AW69" i="64"/>
  <c r="AT69" i="64"/>
  <c r="AQ69" i="64"/>
  <c r="AN69" i="64"/>
  <c r="AW68" i="64"/>
  <c r="AT68" i="64"/>
  <c r="AQ68" i="64"/>
  <c r="AN68" i="64"/>
  <c r="AK68" i="64"/>
  <c r="AH68" i="64"/>
  <c r="AW62" i="64"/>
  <c r="AE31" i="64"/>
  <c r="AB31" i="64"/>
  <c r="Y31" i="64"/>
  <c r="G117" i="64" l="1"/>
  <c r="G115" i="64"/>
  <c r="AT64" i="64" l="1"/>
  <c r="AQ64" i="64"/>
  <c r="AN64" i="64"/>
  <c r="AK64" i="64"/>
  <c r="AH64" i="64"/>
  <c r="AE64" i="64"/>
  <c r="AB64" i="64"/>
  <c r="AT62" i="64"/>
  <c r="AQ62" i="64"/>
  <c r="AN62" i="64"/>
  <c r="AK62" i="64"/>
  <c r="AH62" i="64"/>
  <c r="AE62" i="64"/>
  <c r="AB62" i="64"/>
  <c r="H56" i="64"/>
  <c r="BA56" i="64" s="1"/>
  <c r="H72" i="64"/>
  <c r="BA72" i="64" s="1"/>
  <c r="H68" i="64"/>
  <c r="BA68" i="64" s="1"/>
  <c r="H40" i="64"/>
  <c r="BA40" i="64" s="1"/>
  <c r="H32" i="64"/>
  <c r="BA32" i="64" s="1"/>
  <c r="H24" i="64"/>
  <c r="BA24" i="64" s="1"/>
  <c r="H23" i="64"/>
  <c r="BA23" i="64" s="1"/>
  <c r="H22" i="64"/>
  <c r="BA22" i="64" s="1"/>
  <c r="H10" i="64"/>
  <c r="BA10" i="64" s="1"/>
  <c r="H31" i="64" l="1"/>
  <c r="BA31" i="64" s="1"/>
  <c r="AW23" i="64"/>
  <c r="AT23" i="64"/>
  <c r="AQ23" i="64"/>
  <c r="AN23" i="64"/>
  <c r="AK23" i="64"/>
  <c r="AH23" i="64"/>
  <c r="AE23" i="64"/>
  <c r="Y23" i="64"/>
  <c r="AE22" i="64"/>
  <c r="Y15" i="64"/>
  <c r="AW63" i="64"/>
  <c r="AT63" i="64"/>
  <c r="AQ63" i="64"/>
  <c r="AN63" i="64"/>
  <c r="AK63" i="64"/>
  <c r="AH63" i="64"/>
  <c r="AE63" i="64"/>
  <c r="AB63" i="64"/>
  <c r="Y63" i="64"/>
  <c r="T63" i="64"/>
  <c r="H63" i="64"/>
  <c r="BA63" i="64" s="1"/>
  <c r="AW45" i="64"/>
  <c r="AT45" i="64"/>
  <c r="AQ45" i="64"/>
  <c r="AN45" i="64"/>
  <c r="AK45" i="64"/>
  <c r="AH45" i="64"/>
  <c r="AE45" i="64"/>
  <c r="AB45" i="64"/>
  <c r="Y45" i="64"/>
  <c r="H45" i="64"/>
  <c r="BA45" i="64" s="1"/>
  <c r="AW24" i="64"/>
  <c r="AT24" i="64"/>
  <c r="AQ24" i="64"/>
  <c r="AN24" i="64"/>
  <c r="AK24" i="64"/>
  <c r="AH24" i="64"/>
  <c r="AE24" i="64"/>
  <c r="Y24" i="64"/>
  <c r="AW10" i="64"/>
  <c r="AT10" i="64"/>
  <c r="AQ10" i="64"/>
  <c r="AN10" i="64"/>
  <c r="AK10" i="64"/>
  <c r="AH10" i="64"/>
  <c r="AE10" i="64"/>
  <c r="AB10" i="64"/>
  <c r="Y10" i="64"/>
  <c r="N82" i="64"/>
  <c r="N120" i="64" s="1"/>
  <c r="N4" i="64"/>
  <c r="H82" i="64"/>
  <c r="H120" i="64" s="1"/>
  <c r="H144" i="64" s="1"/>
  <c r="H77" i="64"/>
  <c r="BA77" i="64" s="1"/>
  <c r="H76" i="64"/>
  <c r="BA76" i="64" s="1"/>
  <c r="H75" i="64"/>
  <c r="BA75" i="64" s="1"/>
  <c r="H74" i="64"/>
  <c r="BA74" i="64" s="1"/>
  <c r="H73" i="64"/>
  <c r="BA73" i="64" s="1"/>
  <c r="H71" i="64"/>
  <c r="BA71" i="64" s="1"/>
  <c r="H70" i="64"/>
  <c r="BA70" i="64" s="1"/>
  <c r="H69" i="64"/>
  <c r="BA69" i="64" s="1"/>
  <c r="H67" i="64"/>
  <c r="H64" i="64"/>
  <c r="H61" i="64"/>
  <c r="H60" i="64"/>
  <c r="H57" i="64"/>
  <c r="BA57" i="64" s="1"/>
  <c r="H55" i="64"/>
  <c r="BA55" i="64" s="1"/>
  <c r="H54" i="64"/>
  <c r="BA54" i="64" s="1"/>
  <c r="H53" i="64"/>
  <c r="BA53" i="64" s="1"/>
  <c r="H52" i="64"/>
  <c r="BA52" i="64" s="1"/>
  <c r="H51" i="64"/>
  <c r="BA51" i="64" s="1"/>
  <c r="H50" i="64"/>
  <c r="BA50" i="64" s="1"/>
  <c r="H49" i="64"/>
  <c r="BA49" i="64" s="1"/>
  <c r="H48" i="64"/>
  <c r="BA48" i="64" s="1"/>
  <c r="H47" i="64"/>
  <c r="BA47" i="64" s="1"/>
  <c r="H46" i="64"/>
  <c r="BA46" i="64" s="1"/>
  <c r="H44" i="64"/>
  <c r="BA44" i="64" s="1"/>
  <c r="H41" i="64"/>
  <c r="BA41" i="64" s="1"/>
  <c r="H39" i="64"/>
  <c r="BA39" i="64" s="1"/>
  <c r="H38" i="64"/>
  <c r="BA38" i="64" s="1"/>
  <c r="H36" i="64"/>
  <c r="H33" i="64"/>
  <c r="BA33" i="64" s="1"/>
  <c r="H30" i="64"/>
  <c r="BA30" i="64" s="1"/>
  <c r="H29" i="64"/>
  <c r="BA29" i="64" s="1"/>
  <c r="H28" i="64"/>
  <c r="BA28" i="64" s="1"/>
  <c r="H25" i="64"/>
  <c r="H21" i="64"/>
  <c r="BA21" i="64" s="1"/>
  <c r="H20" i="64"/>
  <c r="BA20" i="64" s="1"/>
  <c r="H19" i="64"/>
  <c r="BA19" i="64" s="1"/>
  <c r="H18" i="64"/>
  <c r="BA18" i="64" s="1"/>
  <c r="H17" i="64"/>
  <c r="BA17" i="64" s="1"/>
  <c r="H16" i="64"/>
  <c r="BA16" i="64" s="1"/>
  <c r="H15" i="64"/>
  <c r="BA15" i="64" s="1"/>
  <c r="H14" i="64"/>
  <c r="BA14" i="64" s="1"/>
  <c r="H13" i="64"/>
  <c r="BA13" i="64" s="1"/>
  <c r="H9" i="64"/>
  <c r="BA9" i="64" s="1"/>
  <c r="H8" i="64"/>
  <c r="BA8" i="64" s="1"/>
  <c r="H7" i="64"/>
  <c r="BA7" i="64" s="1"/>
  <c r="H6" i="64"/>
  <c r="BA6" i="64" s="1"/>
  <c r="H4" i="64"/>
  <c r="N144" i="64" l="1"/>
  <c r="H128" i="64"/>
  <c r="H115" i="64"/>
  <c r="H139" i="64" s="1"/>
  <c r="BA25" i="64"/>
  <c r="N128" i="64"/>
  <c r="N117" i="64"/>
  <c r="N115" i="64"/>
  <c r="H117" i="64"/>
  <c r="H141" i="64" s="1"/>
  <c r="H58" i="64"/>
  <c r="N58" i="64"/>
  <c r="H11" i="64"/>
  <c r="H124" i="64" s="1"/>
  <c r="N34" i="64"/>
  <c r="N26" i="64"/>
  <c r="N125" i="64" s="1"/>
  <c r="N79" i="64"/>
  <c r="H79" i="64"/>
  <c r="N65" i="64"/>
  <c r="N42" i="64"/>
  <c r="H26" i="64"/>
  <c r="H125" i="64" s="1"/>
  <c r="H34" i="64"/>
  <c r="H126" i="64" s="1"/>
  <c r="N11" i="64"/>
  <c r="H42" i="64"/>
  <c r="H127" i="64" s="1"/>
  <c r="H65" i="64"/>
  <c r="N139" i="64" l="1"/>
  <c r="N141" i="64"/>
  <c r="N124" i="64"/>
  <c r="N126" i="64"/>
  <c r="N127" i="64"/>
  <c r="H119" i="64"/>
  <c r="H143" i="64" s="1"/>
  <c r="H133" i="64"/>
  <c r="H118" i="64"/>
  <c r="H142" i="64" s="1"/>
  <c r="H131" i="64"/>
  <c r="N118" i="64"/>
  <c r="N131" i="64"/>
  <c r="N119" i="64"/>
  <c r="N133" i="64"/>
  <c r="N116" i="64"/>
  <c r="N130" i="64"/>
  <c r="H116" i="64"/>
  <c r="H140" i="64" s="1"/>
  <c r="H130" i="64"/>
  <c r="N114" i="64"/>
  <c r="N121" i="64" s="1"/>
  <c r="H114" i="64"/>
  <c r="N80" i="64"/>
  <c r="N83" i="64" s="1"/>
  <c r="H80" i="64"/>
  <c r="N140" i="64" l="1"/>
  <c r="N143" i="64"/>
  <c r="N142" i="64"/>
  <c r="H138" i="64"/>
  <c r="H134" i="64"/>
  <c r="N134" i="64"/>
  <c r="H121" i="64"/>
  <c r="H83" i="64"/>
  <c r="H145" i="64" l="1"/>
  <c r="N138" i="64"/>
  <c r="AY13" i="64"/>
  <c r="N145" i="64" l="1"/>
  <c r="AT4" i="64"/>
  <c r="AT6" i="64"/>
  <c r="AT7" i="64"/>
  <c r="AT8" i="64"/>
  <c r="AT9" i="64"/>
  <c r="AS11" i="64"/>
  <c r="AS124" i="64" s="1"/>
  <c r="AT13" i="64"/>
  <c r="AT14" i="64"/>
  <c r="AT15" i="64"/>
  <c r="AT16" i="64"/>
  <c r="AT17" i="64"/>
  <c r="AT18" i="64"/>
  <c r="AT19" i="64"/>
  <c r="AT20" i="64"/>
  <c r="AT21" i="64"/>
  <c r="AT22" i="64"/>
  <c r="AT25" i="64"/>
  <c r="AS26" i="64"/>
  <c r="AS125" i="64" s="1"/>
  <c r="AT28" i="64"/>
  <c r="AT29" i="64"/>
  <c r="AT30" i="64"/>
  <c r="AT31" i="64"/>
  <c r="AT32" i="64"/>
  <c r="AT33" i="64"/>
  <c r="AS34" i="64"/>
  <c r="AS126" i="64" s="1"/>
  <c r="AT36" i="64"/>
  <c r="AT128" i="64" s="1"/>
  <c r="AT38" i="64"/>
  <c r="AT39" i="64"/>
  <c r="AT40" i="64"/>
  <c r="AT41" i="64"/>
  <c r="AS42" i="64"/>
  <c r="AS127" i="64" s="1"/>
  <c r="AT44" i="64"/>
  <c r="AT46" i="64"/>
  <c r="AT47" i="64"/>
  <c r="AT48" i="64"/>
  <c r="AT49" i="64"/>
  <c r="AT50" i="64"/>
  <c r="AT51" i="64"/>
  <c r="AT52" i="64"/>
  <c r="AT53" i="64"/>
  <c r="AT54" i="64"/>
  <c r="AT55" i="64"/>
  <c r="AT57" i="64"/>
  <c r="AS58" i="64"/>
  <c r="AT60" i="64"/>
  <c r="AT61" i="64"/>
  <c r="AS65" i="64"/>
  <c r="AT67" i="64"/>
  <c r="AT70" i="64"/>
  <c r="AT74" i="64"/>
  <c r="AT75" i="64"/>
  <c r="AT76" i="64"/>
  <c r="AT77" i="64"/>
  <c r="AS79" i="64"/>
  <c r="AT117" i="64" l="1"/>
  <c r="AS118" i="64"/>
  <c r="AS131" i="64"/>
  <c r="AS119" i="64"/>
  <c r="AS133" i="64"/>
  <c r="AS116" i="64"/>
  <c r="AS130" i="64"/>
  <c r="AS134" i="64" s="1"/>
  <c r="AT115" i="64"/>
  <c r="AS114" i="64"/>
  <c r="AT65" i="64"/>
  <c r="AT34" i="64"/>
  <c r="AT126" i="64" s="1"/>
  <c r="AS80" i="64"/>
  <c r="AS83" i="64" s="1"/>
  <c r="AT42" i="64"/>
  <c r="AT127" i="64" s="1"/>
  <c r="AT11" i="64"/>
  <c r="AT124" i="64" s="1"/>
  <c r="AT79" i="64"/>
  <c r="AT58" i="64"/>
  <c r="AT26" i="64"/>
  <c r="AT125" i="64" s="1"/>
  <c r="AS121" i="64" l="1"/>
  <c r="AT116" i="64"/>
  <c r="AT130" i="64"/>
  <c r="AT118" i="64"/>
  <c r="AT131" i="64"/>
  <c r="AT119" i="64"/>
  <c r="AT133" i="64"/>
  <c r="AT114" i="64"/>
  <c r="AT80" i="64"/>
  <c r="AW32" i="64"/>
  <c r="AQ32" i="64"/>
  <c r="AN32" i="64"/>
  <c r="AT121" i="64" l="1"/>
  <c r="AT134" i="64"/>
  <c r="AT83" i="64"/>
  <c r="T4" i="64"/>
  <c r="BA4" i="64" s="1"/>
  <c r="Y4" i="64"/>
  <c r="AB4" i="64"/>
  <c r="AE4" i="64"/>
  <c r="AH4" i="64"/>
  <c r="Y6" i="64"/>
  <c r="AB6" i="64"/>
  <c r="AE6" i="64"/>
  <c r="AH6" i="64"/>
  <c r="Y7" i="64"/>
  <c r="AB7" i="64"/>
  <c r="AE7" i="64"/>
  <c r="AH7" i="64"/>
  <c r="Y8" i="64"/>
  <c r="AB8" i="64"/>
  <c r="AE8" i="64"/>
  <c r="AH8" i="64"/>
  <c r="Y9" i="64"/>
  <c r="AB9" i="64"/>
  <c r="AE9" i="64"/>
  <c r="AH9" i="64"/>
  <c r="G11" i="64"/>
  <c r="G124" i="64" s="1"/>
  <c r="M11" i="64"/>
  <c r="M124" i="64" s="1"/>
  <c r="S11" i="64"/>
  <c r="S124" i="64" s="1"/>
  <c r="X11" i="64"/>
  <c r="X124" i="64" s="1"/>
  <c r="AA11" i="64"/>
  <c r="AA124" i="64" s="1"/>
  <c r="AD11" i="64"/>
  <c r="AD124" i="64" s="1"/>
  <c r="AG11" i="64"/>
  <c r="AG124" i="64" s="1"/>
  <c r="Y13" i="64"/>
  <c r="AB13" i="64"/>
  <c r="AE13" i="64"/>
  <c r="AH13" i="64"/>
  <c r="Y14" i="64"/>
  <c r="AB14" i="64"/>
  <c r="AE14" i="64"/>
  <c r="AH14" i="64"/>
  <c r="AB15" i="64"/>
  <c r="AE15" i="64"/>
  <c r="AH15" i="64"/>
  <c r="Y16" i="64"/>
  <c r="AB16" i="64"/>
  <c r="AE16" i="64"/>
  <c r="AH16" i="64"/>
  <c r="Y17" i="64"/>
  <c r="AB17" i="64"/>
  <c r="AE17" i="64"/>
  <c r="AH17" i="64"/>
  <c r="Y18" i="64"/>
  <c r="AB18" i="64"/>
  <c r="AE18" i="64"/>
  <c r="AH18" i="64"/>
  <c r="Y19" i="64"/>
  <c r="AB19" i="64"/>
  <c r="AE19" i="64"/>
  <c r="AH19" i="64"/>
  <c r="Y20" i="64"/>
  <c r="AB20" i="64"/>
  <c r="AE20" i="64"/>
  <c r="AH20" i="64"/>
  <c r="Y21" i="64"/>
  <c r="AE21" i="64"/>
  <c r="AH21" i="64"/>
  <c r="Y22" i="64"/>
  <c r="AH22" i="64"/>
  <c r="Y25" i="64"/>
  <c r="AB25" i="64"/>
  <c r="AE25" i="64"/>
  <c r="AH25" i="64"/>
  <c r="G26" i="64"/>
  <c r="G125" i="64" s="1"/>
  <c r="M26" i="64"/>
  <c r="M125" i="64" s="1"/>
  <c r="S26" i="64"/>
  <c r="S125" i="64" s="1"/>
  <c r="X26" i="64"/>
  <c r="X125" i="64" s="1"/>
  <c r="AA26" i="64"/>
  <c r="AA125" i="64" s="1"/>
  <c r="AD26" i="64"/>
  <c r="AD125" i="64" s="1"/>
  <c r="AG26" i="64"/>
  <c r="AG125" i="64" s="1"/>
  <c r="Y28" i="64"/>
  <c r="AB28" i="64"/>
  <c r="AE28" i="64"/>
  <c r="AH28" i="64"/>
  <c r="Y29" i="64"/>
  <c r="AB29" i="64"/>
  <c r="AE29" i="64"/>
  <c r="AH29" i="64"/>
  <c r="Y30" i="64"/>
  <c r="AB30" i="64"/>
  <c r="AE30" i="64"/>
  <c r="AH30" i="64"/>
  <c r="AH31" i="64"/>
  <c r="Y33" i="64"/>
  <c r="AB33" i="64"/>
  <c r="AE33" i="64"/>
  <c r="AH33" i="64"/>
  <c r="G34" i="64"/>
  <c r="G126" i="64" s="1"/>
  <c r="S34" i="64"/>
  <c r="S126" i="64" s="1"/>
  <c r="X34" i="64"/>
  <c r="X126" i="64" s="1"/>
  <c r="AA34" i="64"/>
  <c r="AA126" i="64" s="1"/>
  <c r="AD34" i="64"/>
  <c r="AD126" i="64" s="1"/>
  <c r="AG34" i="64"/>
  <c r="AG126" i="64" s="1"/>
  <c r="T36" i="64"/>
  <c r="Y36" i="64"/>
  <c r="Y128" i="64" s="1"/>
  <c r="AB36" i="64"/>
  <c r="AB128" i="64" s="1"/>
  <c r="AE36" i="64"/>
  <c r="AE128" i="64" s="1"/>
  <c r="AH36" i="64"/>
  <c r="AH128" i="64" s="1"/>
  <c r="Y38" i="64"/>
  <c r="AB38" i="64"/>
  <c r="AE38" i="64"/>
  <c r="AH38" i="64"/>
  <c r="Y39" i="64"/>
  <c r="AB39" i="64"/>
  <c r="AE39" i="64"/>
  <c r="AH39" i="64"/>
  <c r="AE40" i="64"/>
  <c r="Y41" i="64"/>
  <c r="AB41" i="64"/>
  <c r="AE41" i="64"/>
  <c r="AH41" i="64"/>
  <c r="G42" i="64"/>
  <c r="G127" i="64" s="1"/>
  <c r="M42" i="64"/>
  <c r="M127" i="64" s="1"/>
  <c r="S42" i="64"/>
  <c r="S127" i="64" s="1"/>
  <c r="X42" i="64"/>
  <c r="X127" i="64" s="1"/>
  <c r="AA42" i="64"/>
  <c r="AA127" i="64" s="1"/>
  <c r="AD42" i="64"/>
  <c r="AD127" i="64" s="1"/>
  <c r="AG42" i="64"/>
  <c r="AG127" i="64" s="1"/>
  <c r="Y44" i="64"/>
  <c r="AB44" i="64"/>
  <c r="AE44" i="64"/>
  <c r="AH44" i="64"/>
  <c r="Y46" i="64"/>
  <c r="AB46" i="64"/>
  <c r="AE46" i="64"/>
  <c r="AH46" i="64"/>
  <c r="Y47" i="64"/>
  <c r="AB47" i="64"/>
  <c r="AE47" i="64"/>
  <c r="AH47" i="64"/>
  <c r="Y48" i="64"/>
  <c r="AB48" i="64"/>
  <c r="AE48" i="64"/>
  <c r="AH48" i="64"/>
  <c r="Y49" i="64"/>
  <c r="AB49" i="64"/>
  <c r="AE49" i="64"/>
  <c r="AH49" i="64"/>
  <c r="Y50" i="64"/>
  <c r="AB50" i="64"/>
  <c r="AE50" i="64"/>
  <c r="AH50" i="64"/>
  <c r="Y51" i="64"/>
  <c r="AB51" i="64"/>
  <c r="AE51" i="64"/>
  <c r="AH51" i="64"/>
  <c r="Y52" i="64"/>
  <c r="AB52" i="64"/>
  <c r="AE52" i="64"/>
  <c r="AH52" i="64"/>
  <c r="Y53" i="64"/>
  <c r="AB53" i="64"/>
  <c r="AE53" i="64"/>
  <c r="AH53" i="64"/>
  <c r="Y54" i="64"/>
  <c r="AB54" i="64"/>
  <c r="AE54" i="64"/>
  <c r="AH54" i="64"/>
  <c r="Y55" i="64"/>
  <c r="AB55" i="64"/>
  <c r="AE55" i="64"/>
  <c r="AH55" i="64"/>
  <c r="T117" i="64"/>
  <c r="T141" i="64" s="1"/>
  <c r="Y57" i="64"/>
  <c r="AB57" i="64"/>
  <c r="AE57" i="64"/>
  <c r="AH57" i="64"/>
  <c r="G58" i="64"/>
  <c r="M58" i="64"/>
  <c r="S58" i="64"/>
  <c r="X58" i="64"/>
  <c r="AA58" i="64"/>
  <c r="AD58" i="64"/>
  <c r="AG58" i="64"/>
  <c r="T60" i="64"/>
  <c r="BA60" i="64" s="1"/>
  <c r="Y60" i="64"/>
  <c r="AB60" i="64"/>
  <c r="AE60" i="64"/>
  <c r="AH60" i="64"/>
  <c r="T61" i="64"/>
  <c r="BA61" i="64" s="1"/>
  <c r="Y61" i="64"/>
  <c r="AB61" i="64"/>
  <c r="AE61" i="64"/>
  <c r="AH61" i="64"/>
  <c r="T64" i="64"/>
  <c r="BA64" i="64" s="1"/>
  <c r="Y64" i="64"/>
  <c r="G65" i="64"/>
  <c r="M65" i="64"/>
  <c r="S65" i="64"/>
  <c r="X65" i="64"/>
  <c r="AA65" i="64"/>
  <c r="AD65" i="64"/>
  <c r="AG65" i="64"/>
  <c r="T67" i="64"/>
  <c r="BA67" i="64" s="1"/>
  <c r="Y67" i="64"/>
  <c r="AB67" i="64"/>
  <c r="AE67" i="64"/>
  <c r="AH67" i="64"/>
  <c r="AE75" i="64"/>
  <c r="AH75" i="64"/>
  <c r="Y76" i="64"/>
  <c r="AB76" i="64"/>
  <c r="AE76" i="64"/>
  <c r="AH76" i="64"/>
  <c r="Y77" i="64"/>
  <c r="AB77" i="64"/>
  <c r="AE77" i="64"/>
  <c r="AH77" i="64"/>
  <c r="Y78" i="64"/>
  <c r="AB78" i="64"/>
  <c r="G79" i="64"/>
  <c r="M79" i="64"/>
  <c r="S79" i="64"/>
  <c r="X79" i="64"/>
  <c r="AA79" i="64"/>
  <c r="AD79" i="64"/>
  <c r="AG79" i="64"/>
  <c r="T82" i="64"/>
  <c r="T120" i="64" s="1"/>
  <c r="T144" i="64" s="1"/>
  <c r="Y82" i="64"/>
  <c r="Y120" i="64" s="1"/>
  <c r="AB82" i="64"/>
  <c r="AB120" i="64" s="1"/>
  <c r="AE82" i="64"/>
  <c r="AE120" i="64" s="1"/>
  <c r="AH82" i="64"/>
  <c r="AH120" i="64" s="1"/>
  <c r="I92" i="64"/>
  <c r="I93" i="64"/>
  <c r="H99" i="64"/>
  <c r="M99" i="64" s="1"/>
  <c r="M100" i="64"/>
  <c r="M101" i="64"/>
  <c r="M102" i="64"/>
  <c r="AK77" i="64"/>
  <c r="AK76" i="64"/>
  <c r="AK75" i="64"/>
  <c r="AK67" i="64"/>
  <c r="AK61" i="64"/>
  <c r="AK60" i="64"/>
  <c r="AK57" i="64"/>
  <c r="AK55" i="64"/>
  <c r="AK54" i="64"/>
  <c r="AK53" i="64"/>
  <c r="AK52" i="64"/>
  <c r="AK51" i="64"/>
  <c r="AK50" i="64"/>
  <c r="AK49" i="64"/>
  <c r="AK48" i="64"/>
  <c r="AK47" i="64"/>
  <c r="AK46" i="64"/>
  <c r="AK44" i="64"/>
  <c r="AK41" i="64"/>
  <c r="AK40" i="64"/>
  <c r="AK39" i="64"/>
  <c r="AK38" i="64"/>
  <c r="AK36" i="64"/>
  <c r="AK128" i="64" s="1"/>
  <c r="AK33" i="64"/>
  <c r="AK31" i="64"/>
  <c r="AK30" i="64"/>
  <c r="AK29" i="64"/>
  <c r="AK28" i="64"/>
  <c r="AK25" i="64"/>
  <c r="AK22" i="64"/>
  <c r="AK21" i="64"/>
  <c r="AK20" i="64"/>
  <c r="AK19" i="64"/>
  <c r="AK18" i="64"/>
  <c r="AK17" i="64"/>
  <c r="AK16" i="64"/>
  <c r="AK14" i="64"/>
  <c r="AK9" i="64"/>
  <c r="AK8" i="64"/>
  <c r="AK7" i="64"/>
  <c r="AK6" i="64"/>
  <c r="AK4" i="64"/>
  <c r="T128" i="64" l="1"/>
  <c r="BA36" i="64"/>
  <c r="AH117" i="64"/>
  <c r="AB117" i="64"/>
  <c r="AD119" i="64"/>
  <c r="AD133" i="64"/>
  <c r="X119" i="64"/>
  <c r="X133" i="64"/>
  <c r="M119" i="64"/>
  <c r="M133" i="64"/>
  <c r="AD118" i="64"/>
  <c r="AD131" i="64"/>
  <c r="X118" i="64"/>
  <c r="X131" i="64"/>
  <c r="M118" i="64"/>
  <c r="M131" i="64"/>
  <c r="AG116" i="64"/>
  <c r="AG130" i="64"/>
  <c r="AA116" i="64"/>
  <c r="AA130" i="64"/>
  <c r="S116" i="64"/>
  <c r="S130" i="64"/>
  <c r="G116" i="64"/>
  <c r="G130" i="64"/>
  <c r="AG119" i="64"/>
  <c r="AG133" i="64"/>
  <c r="AA119" i="64"/>
  <c r="AA133" i="64"/>
  <c r="S119" i="64"/>
  <c r="S133" i="64"/>
  <c r="G119" i="64"/>
  <c r="G133" i="64"/>
  <c r="AG118" i="64"/>
  <c r="AG131" i="64"/>
  <c r="AA118" i="64"/>
  <c r="AA131" i="64"/>
  <c r="AA134" i="64" s="1"/>
  <c r="S118" i="64"/>
  <c r="S131" i="64"/>
  <c r="S134" i="64" s="1"/>
  <c r="G118" i="64"/>
  <c r="G131" i="64"/>
  <c r="G134" i="64" s="1"/>
  <c r="AD116" i="64"/>
  <c r="AD130" i="64"/>
  <c r="AD134" i="64" s="1"/>
  <c r="X116" i="64"/>
  <c r="X130" i="64"/>
  <c r="M116" i="64"/>
  <c r="M130" i="64"/>
  <c r="AE117" i="64"/>
  <c r="Y117" i="64"/>
  <c r="AE115" i="64"/>
  <c r="Y115" i="64"/>
  <c r="AG114" i="64"/>
  <c r="AG121" i="64" s="1"/>
  <c r="AA114" i="64"/>
  <c r="AA121" i="64" s="1"/>
  <c r="S114" i="64"/>
  <c r="AK115" i="64"/>
  <c r="AK117" i="64"/>
  <c r="AH115" i="64"/>
  <c r="AB115" i="64"/>
  <c r="T115" i="64"/>
  <c r="T139" i="64" s="1"/>
  <c r="AD114" i="64"/>
  <c r="AD121" i="64" s="1"/>
  <c r="X114" i="64"/>
  <c r="X121" i="64" s="1"/>
  <c r="G114" i="64"/>
  <c r="M34" i="64"/>
  <c r="AA80" i="64"/>
  <c r="AA83" i="64" s="1"/>
  <c r="G80" i="64"/>
  <c r="G83" i="64" s="1"/>
  <c r="S80" i="64"/>
  <c r="S83" i="64" s="1"/>
  <c r="AG80" i="64"/>
  <c r="AG83" i="64" s="1"/>
  <c r="AH26" i="64"/>
  <c r="AH125" i="64" s="1"/>
  <c r="AB26" i="64"/>
  <c r="AB125" i="64" s="1"/>
  <c r="AH42" i="64"/>
  <c r="AH127" i="64" s="1"/>
  <c r="AB42" i="64"/>
  <c r="AB127" i="64" s="1"/>
  <c r="T26" i="64"/>
  <c r="T125" i="64" s="1"/>
  <c r="T58" i="64"/>
  <c r="T34" i="64"/>
  <c r="T126" i="64" s="1"/>
  <c r="AD80" i="64"/>
  <c r="AD83" i="64" s="1"/>
  <c r="X80" i="64"/>
  <c r="X83" i="64" s="1"/>
  <c r="AB58" i="64"/>
  <c r="AB11" i="64"/>
  <c r="AB124" i="64" s="1"/>
  <c r="Y11" i="64"/>
  <c r="Y124" i="64" s="1"/>
  <c r="T11" i="64"/>
  <c r="T124" i="64" s="1"/>
  <c r="AE79" i="64"/>
  <c r="Y79" i="64"/>
  <c r="AE65" i="64"/>
  <c r="Y65" i="64"/>
  <c r="AE11" i="64"/>
  <c r="AE124" i="64" s="1"/>
  <c r="Y42" i="64"/>
  <c r="Y127" i="64" s="1"/>
  <c r="T42" i="64"/>
  <c r="T127" i="64" s="1"/>
  <c r="Y26" i="64"/>
  <c r="Y125" i="64" s="1"/>
  <c r="AH79" i="64"/>
  <c r="AB79" i="64"/>
  <c r="T79" i="64"/>
  <c r="AH65" i="64"/>
  <c r="AE34" i="64"/>
  <c r="AE126" i="64" s="1"/>
  <c r="Y34" i="64"/>
  <c r="Y126" i="64" s="1"/>
  <c r="AB65" i="64"/>
  <c r="T65" i="64"/>
  <c r="AH58" i="64"/>
  <c r="AE42" i="64"/>
  <c r="AE127" i="64" s="1"/>
  <c r="AB34" i="64"/>
  <c r="AB126" i="64" s="1"/>
  <c r="AE58" i="64"/>
  <c r="Y58" i="64"/>
  <c r="AH34" i="64"/>
  <c r="AH126" i="64" s="1"/>
  <c r="AE26" i="64"/>
  <c r="AE125" i="64" s="1"/>
  <c r="AH11" i="64"/>
  <c r="AH124" i="64" s="1"/>
  <c r="S121" i="64" l="1"/>
  <c r="X134" i="64"/>
  <c r="AG134" i="64"/>
  <c r="AH119" i="64"/>
  <c r="AH133" i="64"/>
  <c r="AE119" i="64"/>
  <c r="AE133" i="64"/>
  <c r="AE116" i="64"/>
  <c r="AE130" i="64"/>
  <c r="T118" i="64"/>
  <c r="T142" i="64" s="1"/>
  <c r="T131" i="64"/>
  <c r="AH118" i="64"/>
  <c r="AH131" i="64"/>
  <c r="AB119" i="64"/>
  <c r="AB133" i="64"/>
  <c r="Y118" i="64"/>
  <c r="Y131" i="64"/>
  <c r="Y119" i="64"/>
  <c r="Y133" i="64"/>
  <c r="M80" i="64"/>
  <c r="M83" i="64" s="1"/>
  <c r="M126" i="64"/>
  <c r="M134" i="64" s="1"/>
  <c r="Y116" i="64"/>
  <c r="Y130" i="64"/>
  <c r="AH116" i="64"/>
  <c r="AH130" i="64"/>
  <c r="AB118" i="64"/>
  <c r="AB131" i="64"/>
  <c r="T119" i="64"/>
  <c r="T143" i="64" s="1"/>
  <c r="T133" i="64"/>
  <c r="AE118" i="64"/>
  <c r="AE131" i="64"/>
  <c r="AB116" i="64"/>
  <c r="AB130" i="64"/>
  <c r="AB134" i="64" s="1"/>
  <c r="T116" i="64"/>
  <c r="T140" i="64" s="1"/>
  <c r="T130" i="64"/>
  <c r="T134" i="64" s="1"/>
  <c r="M114" i="64"/>
  <c r="M121" i="64" s="1"/>
  <c r="AB114" i="64"/>
  <c r="AE114" i="64"/>
  <c r="T114" i="64"/>
  <c r="T138" i="64" s="1"/>
  <c r="T145" i="64" s="1"/>
  <c r="AH114" i="64"/>
  <c r="Y114" i="64"/>
  <c r="G121" i="64"/>
  <c r="T80" i="64"/>
  <c r="T83" i="64" s="1"/>
  <c r="Y80" i="64"/>
  <c r="Y83" i="64" s="1"/>
  <c r="AE80" i="64"/>
  <c r="AE83" i="64" s="1"/>
  <c r="AH80" i="64"/>
  <c r="AB80" i="64"/>
  <c r="AB83" i="64" s="1"/>
  <c r="AH134" i="64" l="1"/>
  <c r="AE134" i="64"/>
  <c r="AH121" i="64"/>
  <c r="AE121" i="64"/>
  <c r="Y121" i="64"/>
  <c r="T121" i="64"/>
  <c r="AB121" i="64"/>
  <c r="Y134" i="64"/>
  <c r="AH83" i="64"/>
  <c r="J19" i="75" l="1"/>
  <c r="J18" i="75"/>
  <c r="G18" i="75"/>
  <c r="D18" i="75"/>
  <c r="J16" i="75"/>
  <c r="J14" i="75"/>
  <c r="I17" i="75"/>
  <c r="H17" i="75"/>
  <c r="E17" i="75"/>
  <c r="C17" i="75"/>
  <c r="B17" i="75"/>
  <c r="D17" i="75" s="1"/>
  <c r="G16" i="75"/>
  <c r="D16" i="75"/>
  <c r="J15" i="75"/>
  <c r="G15" i="75"/>
  <c r="D15" i="75"/>
  <c r="G14" i="75"/>
  <c r="D14" i="75"/>
  <c r="F17" i="75"/>
  <c r="H9" i="75"/>
  <c r="E9" i="75"/>
  <c r="B9" i="75"/>
  <c r="J17" i="75" l="1"/>
  <c r="G17" i="75"/>
  <c r="D36" i="75"/>
  <c r="C36" i="75"/>
  <c r="B37" i="75"/>
  <c r="B36" i="75"/>
  <c r="D20" i="75"/>
  <c r="C20" i="75"/>
  <c r="B20" i="75"/>
  <c r="D54" i="75"/>
  <c r="C54" i="75"/>
  <c r="D53" i="75"/>
  <c r="C53" i="75"/>
  <c r="D52" i="75"/>
  <c r="C52" i="75"/>
  <c r="D51" i="75"/>
  <c r="C51" i="75"/>
  <c r="D50" i="75"/>
  <c r="C50" i="75"/>
  <c r="D49" i="75"/>
  <c r="C49" i="75"/>
  <c r="B54" i="75"/>
  <c r="B53" i="75"/>
  <c r="B52" i="75"/>
  <c r="B51" i="75"/>
  <c r="B50" i="75"/>
  <c r="B49" i="75"/>
  <c r="C55" i="75" l="1"/>
  <c r="D55" i="75"/>
  <c r="D58" i="75" s="1"/>
  <c r="B55" i="75"/>
  <c r="D45" i="75"/>
  <c r="C45" i="75"/>
  <c r="B45" i="75"/>
  <c r="D28" i="75"/>
  <c r="C28" i="75"/>
  <c r="D57" i="75" l="1"/>
  <c r="C57" i="75"/>
  <c r="C58" i="75"/>
  <c r="B58" i="75"/>
  <c r="B57" i="75"/>
  <c r="B28" i="75"/>
  <c r="I3" i="75" l="1"/>
  <c r="F3" i="75"/>
  <c r="C3" i="75"/>
  <c r="AU5" i="64"/>
  <c r="AC5" i="64"/>
  <c r="AI5" i="64"/>
  <c r="AL5" i="64"/>
  <c r="AX5" i="64"/>
  <c r="AO5" i="64"/>
  <c r="AF5" i="64"/>
  <c r="AR5" i="64"/>
  <c r="U9" i="64" l="1"/>
  <c r="U8" i="64"/>
  <c r="V8" i="64" s="1"/>
  <c r="W8" i="64" s="1"/>
  <c r="U7" i="64"/>
  <c r="U6" i="64"/>
  <c r="V6" i="64" s="1"/>
  <c r="W6" i="64" s="1"/>
  <c r="U52" i="64"/>
  <c r="V52" i="64" s="1"/>
  <c r="W52" i="64" s="1"/>
  <c r="U51" i="64"/>
  <c r="V51" i="64" s="1"/>
  <c r="W51" i="64" s="1"/>
  <c r="U50" i="64"/>
  <c r="U49" i="64"/>
  <c r="V49" i="64" s="1"/>
  <c r="W49" i="64" s="1"/>
  <c r="U48" i="64"/>
  <c r="U47" i="64"/>
  <c r="V47" i="64" s="1"/>
  <c r="W47" i="64" s="1"/>
  <c r="U46" i="64"/>
  <c r="V46" i="64" s="1"/>
  <c r="W46" i="64" s="1"/>
  <c r="U45" i="64"/>
  <c r="V45" i="64" s="1"/>
  <c r="W45" i="64" s="1"/>
  <c r="U44" i="64"/>
  <c r="U39" i="64"/>
  <c r="V39" i="64" s="1"/>
  <c r="W39" i="64" s="1"/>
  <c r="U38" i="64"/>
  <c r="U31" i="64"/>
  <c r="U30" i="64"/>
  <c r="V30" i="64" s="1"/>
  <c r="W30" i="64" s="1"/>
  <c r="U29" i="64"/>
  <c r="V29" i="64" s="1"/>
  <c r="W29" i="64" s="1"/>
  <c r="U28" i="64"/>
  <c r="U23" i="64"/>
  <c r="V23" i="64" s="1"/>
  <c r="W23" i="64" s="1"/>
  <c r="U22" i="64"/>
  <c r="U21" i="64"/>
  <c r="V21" i="64" s="1"/>
  <c r="W21" i="64" s="1"/>
  <c r="U20" i="64"/>
  <c r="V20" i="64" s="1"/>
  <c r="W20" i="64" s="1"/>
  <c r="U19" i="64"/>
  <c r="V19" i="64" s="1"/>
  <c r="W19" i="64" s="1"/>
  <c r="U18" i="64"/>
  <c r="U17" i="64"/>
  <c r="V17" i="64" s="1"/>
  <c r="W17" i="64" s="1"/>
  <c r="U16" i="64"/>
  <c r="U15" i="64"/>
  <c r="V15" i="64" s="1"/>
  <c r="W15" i="64" s="1"/>
  <c r="U14" i="64"/>
  <c r="V14" i="64" s="1"/>
  <c r="W14" i="64" s="1"/>
  <c r="U13" i="64"/>
  <c r="V13" i="64" s="1"/>
  <c r="W13" i="64" s="1"/>
  <c r="U78" i="64"/>
  <c r="U76" i="64"/>
  <c r="V76" i="64" s="1"/>
  <c r="W76" i="64" s="1"/>
  <c r="U74" i="64"/>
  <c r="U72" i="64"/>
  <c r="V72" i="64" s="1"/>
  <c r="W72" i="64" s="1"/>
  <c r="U70" i="64"/>
  <c r="V70" i="64" s="1"/>
  <c r="W70" i="64" s="1"/>
  <c r="U68" i="64"/>
  <c r="V68" i="64" s="1"/>
  <c r="W68" i="64" s="1"/>
  <c r="U56" i="64"/>
  <c r="V56" i="64" s="1"/>
  <c r="W56" i="64" s="1"/>
  <c r="U54" i="64"/>
  <c r="V54" i="64" s="1"/>
  <c r="W54" i="64" s="1"/>
  <c r="U41" i="64"/>
  <c r="U33" i="64"/>
  <c r="V33" i="64" s="1"/>
  <c r="W33" i="64" s="1"/>
  <c r="U25" i="64"/>
  <c r="V25" i="64" s="1"/>
  <c r="W25" i="64" s="1"/>
  <c r="U10" i="64"/>
  <c r="V10" i="64" s="1"/>
  <c r="W10" i="64" s="1"/>
  <c r="U77" i="64"/>
  <c r="U75" i="64"/>
  <c r="U73" i="64"/>
  <c r="U71" i="64"/>
  <c r="V71" i="64" s="1"/>
  <c r="W71" i="64" s="1"/>
  <c r="U69" i="64"/>
  <c r="V69" i="64" s="1"/>
  <c r="W69" i="64" s="1"/>
  <c r="U57" i="64"/>
  <c r="V57" i="64" s="1"/>
  <c r="W57" i="64" s="1"/>
  <c r="U55" i="64"/>
  <c r="U53" i="64"/>
  <c r="V53" i="64" s="1"/>
  <c r="W53" i="64" s="1"/>
  <c r="U40" i="64"/>
  <c r="V40" i="64" s="1"/>
  <c r="W40" i="64" s="1"/>
  <c r="U32" i="64"/>
  <c r="V32" i="64" s="1"/>
  <c r="W32" i="64" s="1"/>
  <c r="U24" i="64"/>
  <c r="V24" i="64" s="1"/>
  <c r="W24" i="64" s="1"/>
  <c r="O78" i="64"/>
  <c r="P78" i="64" s="1"/>
  <c r="Q78" i="64" s="1"/>
  <c r="O77" i="64"/>
  <c r="P77" i="64" s="1"/>
  <c r="Q77" i="64" s="1"/>
  <c r="O76" i="64"/>
  <c r="P76" i="64" s="1"/>
  <c r="Q76" i="64" s="1"/>
  <c r="O75" i="64"/>
  <c r="P75" i="64" s="1"/>
  <c r="Q75" i="64" s="1"/>
  <c r="O74" i="64"/>
  <c r="P74" i="64" s="1"/>
  <c r="Q74" i="64" s="1"/>
  <c r="O73" i="64"/>
  <c r="P73" i="64" s="1"/>
  <c r="Q73" i="64" s="1"/>
  <c r="O72" i="64"/>
  <c r="P72" i="64" s="1"/>
  <c r="Q72" i="64" s="1"/>
  <c r="O71" i="64"/>
  <c r="P71" i="64" s="1"/>
  <c r="Q71" i="64" s="1"/>
  <c r="O70" i="64"/>
  <c r="P70" i="64" s="1"/>
  <c r="Q70" i="64" s="1"/>
  <c r="O69" i="64"/>
  <c r="P69" i="64" s="1"/>
  <c r="Q69" i="64" s="1"/>
  <c r="O68" i="64"/>
  <c r="P68" i="64" s="1"/>
  <c r="Q68" i="64" s="1"/>
  <c r="O67" i="64"/>
  <c r="P67" i="64" s="1"/>
  <c r="Q67" i="64" s="1"/>
  <c r="O64" i="64"/>
  <c r="P64" i="64" s="1"/>
  <c r="Q64" i="64" s="1"/>
  <c r="O63" i="64"/>
  <c r="P63" i="64" s="1"/>
  <c r="Q63" i="64" s="1"/>
  <c r="O62" i="64"/>
  <c r="BB62" i="64" s="1"/>
  <c r="O61" i="64"/>
  <c r="P61" i="64" s="1"/>
  <c r="Q61" i="64" s="1"/>
  <c r="O60" i="64"/>
  <c r="P60" i="64" s="1"/>
  <c r="Q60" i="64" s="1"/>
  <c r="O57" i="64"/>
  <c r="P57" i="64" s="1"/>
  <c r="Q57" i="64" s="1"/>
  <c r="O56" i="64"/>
  <c r="P56" i="64" s="1"/>
  <c r="Q56" i="64" s="1"/>
  <c r="O55" i="64"/>
  <c r="P55" i="64" s="1"/>
  <c r="Q55" i="64" s="1"/>
  <c r="O54" i="64"/>
  <c r="P54" i="64" s="1"/>
  <c r="Q54" i="64" s="1"/>
  <c r="O53" i="64"/>
  <c r="P53" i="64" s="1"/>
  <c r="Q53" i="64" s="1"/>
  <c r="O52" i="64"/>
  <c r="P52" i="64" s="1"/>
  <c r="Q52" i="64" s="1"/>
  <c r="O51" i="64"/>
  <c r="P51" i="64" s="1"/>
  <c r="Q51" i="64" s="1"/>
  <c r="O50" i="64"/>
  <c r="P50" i="64" s="1"/>
  <c r="Q50" i="64" s="1"/>
  <c r="O49" i="64"/>
  <c r="P49" i="64" s="1"/>
  <c r="Q49" i="64" s="1"/>
  <c r="O48" i="64"/>
  <c r="P48" i="64" s="1"/>
  <c r="Q48" i="64" s="1"/>
  <c r="O47" i="64"/>
  <c r="P47" i="64" s="1"/>
  <c r="Q47" i="64" s="1"/>
  <c r="O46" i="64"/>
  <c r="P46" i="64" s="1"/>
  <c r="Q46" i="64" s="1"/>
  <c r="O45" i="64"/>
  <c r="P45" i="64" s="1"/>
  <c r="Q45" i="64" s="1"/>
  <c r="O44" i="64"/>
  <c r="P44" i="64" s="1"/>
  <c r="Q44" i="64" s="1"/>
  <c r="O41" i="64"/>
  <c r="P41" i="64" s="1"/>
  <c r="Q41" i="64" s="1"/>
  <c r="O40" i="64"/>
  <c r="P40" i="64" s="1"/>
  <c r="Q40" i="64" s="1"/>
  <c r="O39" i="64"/>
  <c r="P39" i="64" s="1"/>
  <c r="Q39" i="64" s="1"/>
  <c r="O38" i="64"/>
  <c r="P38" i="64" s="1"/>
  <c r="Q38" i="64" s="1"/>
  <c r="O36" i="64"/>
  <c r="P36" i="64" s="1"/>
  <c r="Q36" i="64" s="1"/>
  <c r="O33" i="64"/>
  <c r="P33" i="64" s="1"/>
  <c r="Q33" i="64" s="1"/>
  <c r="O32" i="64"/>
  <c r="P32" i="64" s="1"/>
  <c r="Q32" i="64" s="1"/>
  <c r="O31" i="64"/>
  <c r="P31" i="64" s="1"/>
  <c r="Q31" i="64" s="1"/>
  <c r="O30" i="64"/>
  <c r="P30" i="64" s="1"/>
  <c r="Q30" i="64" s="1"/>
  <c r="O29" i="64"/>
  <c r="P29" i="64" s="1"/>
  <c r="Q29" i="64" s="1"/>
  <c r="O28" i="64"/>
  <c r="P28" i="64" s="1"/>
  <c r="Q28" i="64" s="1"/>
  <c r="O25" i="64"/>
  <c r="P25" i="64" s="1"/>
  <c r="Q25" i="64" s="1"/>
  <c r="O24" i="64"/>
  <c r="O23" i="64"/>
  <c r="P23" i="64" s="1"/>
  <c r="Q23" i="64" s="1"/>
  <c r="O22" i="64"/>
  <c r="P22" i="64" s="1"/>
  <c r="Q22" i="64" s="1"/>
  <c r="O21" i="64"/>
  <c r="P21" i="64" s="1"/>
  <c r="Q21" i="64" s="1"/>
  <c r="O20" i="64"/>
  <c r="P20" i="64" s="1"/>
  <c r="Q20" i="64" s="1"/>
  <c r="O19" i="64"/>
  <c r="P19" i="64" s="1"/>
  <c r="Q19" i="64" s="1"/>
  <c r="O18" i="64"/>
  <c r="P18" i="64" s="1"/>
  <c r="Q18" i="64" s="1"/>
  <c r="O17" i="64"/>
  <c r="P17" i="64" s="1"/>
  <c r="Q17" i="64" s="1"/>
  <c r="O16" i="64"/>
  <c r="P16" i="64" s="1"/>
  <c r="Q16" i="64" s="1"/>
  <c r="O15" i="64"/>
  <c r="P15" i="64" s="1"/>
  <c r="Q15" i="64" s="1"/>
  <c r="O14" i="64"/>
  <c r="P14" i="64" s="1"/>
  <c r="Q14" i="64" s="1"/>
  <c r="O13" i="64"/>
  <c r="P13" i="64" s="1"/>
  <c r="Q13" i="64" s="1"/>
  <c r="O10" i="64"/>
  <c r="P10" i="64" s="1"/>
  <c r="Q10" i="64" s="1"/>
  <c r="O9" i="64"/>
  <c r="P9" i="64" s="1"/>
  <c r="Q9" i="64" s="1"/>
  <c r="O8" i="64"/>
  <c r="P8" i="64" s="1"/>
  <c r="Q8" i="64" s="1"/>
  <c r="O7" i="64"/>
  <c r="P7" i="64" s="1"/>
  <c r="Q7" i="64" s="1"/>
  <c r="O6" i="64"/>
  <c r="P6" i="64" s="1"/>
  <c r="Q6" i="64" s="1"/>
  <c r="AR64" i="64"/>
  <c r="AR62" i="64"/>
  <c r="AR68" i="64"/>
  <c r="AR69" i="64"/>
  <c r="Z31" i="64"/>
  <c r="Z68" i="64"/>
  <c r="Z69" i="64"/>
  <c r="AO64" i="64"/>
  <c r="AO62" i="64"/>
  <c r="AO69" i="64"/>
  <c r="AO68" i="64"/>
  <c r="AL64" i="64"/>
  <c r="AL62" i="64"/>
  <c r="AL68" i="64"/>
  <c r="AL69" i="64"/>
  <c r="AC31" i="64"/>
  <c r="AC64" i="64"/>
  <c r="AC62" i="64"/>
  <c r="AC69" i="64"/>
  <c r="AC68" i="64"/>
  <c r="AU64" i="64"/>
  <c r="AU62" i="64"/>
  <c r="AU69" i="64"/>
  <c r="AU68" i="64"/>
  <c r="AF31" i="64"/>
  <c r="AF64" i="64"/>
  <c r="AF62" i="64"/>
  <c r="AF68" i="64"/>
  <c r="AF69" i="64"/>
  <c r="AX62" i="64"/>
  <c r="AY62" i="64" s="1"/>
  <c r="AZ62" i="64" s="1"/>
  <c r="AX68" i="64"/>
  <c r="AY68" i="64" s="1"/>
  <c r="AZ68" i="64" s="1"/>
  <c r="AX69" i="64"/>
  <c r="AI64" i="64"/>
  <c r="AI62" i="64"/>
  <c r="AI69" i="64"/>
  <c r="AI68" i="64"/>
  <c r="I32" i="64"/>
  <c r="AU72" i="64"/>
  <c r="AO72" i="64"/>
  <c r="AI72" i="64"/>
  <c r="AC72" i="64"/>
  <c r="I68" i="64"/>
  <c r="I40" i="64"/>
  <c r="AX72" i="64"/>
  <c r="AR72" i="64"/>
  <c r="AL72" i="64"/>
  <c r="AF72" i="64"/>
  <c r="Z72" i="64"/>
  <c r="I72" i="64"/>
  <c r="I56" i="64"/>
  <c r="AF23" i="64"/>
  <c r="AF63" i="64"/>
  <c r="AF45" i="64"/>
  <c r="AF13" i="64"/>
  <c r="AF14" i="64"/>
  <c r="AF22" i="64"/>
  <c r="AF28" i="64"/>
  <c r="AF29" i="64"/>
  <c r="AF30" i="64"/>
  <c r="AF44" i="64"/>
  <c r="AF46" i="64"/>
  <c r="AF47" i="64"/>
  <c r="AF48" i="64"/>
  <c r="AF49" i="64"/>
  <c r="AF50" i="64"/>
  <c r="AF51" i="64"/>
  <c r="AF52" i="64"/>
  <c r="AF4" i="64"/>
  <c r="AF6" i="64"/>
  <c r="AF7" i="64"/>
  <c r="AF8" i="64"/>
  <c r="AF9" i="64"/>
  <c r="AF15" i="64"/>
  <c r="AF16" i="64"/>
  <c r="AF17" i="64"/>
  <c r="AF18" i="64"/>
  <c r="AF19" i="64"/>
  <c r="AF20" i="64"/>
  <c r="AF21" i="64"/>
  <c r="AF36" i="64"/>
  <c r="AF128" i="64" s="1"/>
  <c r="AF38" i="64"/>
  <c r="AF39" i="64"/>
  <c r="AF60" i="64"/>
  <c r="AF61" i="64"/>
  <c r="AF82" i="64"/>
  <c r="AF120" i="64" s="1"/>
  <c r="AF70" i="64"/>
  <c r="AF74" i="64"/>
  <c r="AF76" i="64"/>
  <c r="AF41" i="64"/>
  <c r="AF54" i="64"/>
  <c r="AF55" i="64"/>
  <c r="AF33" i="64"/>
  <c r="AF57" i="64"/>
  <c r="AF24" i="64"/>
  <c r="AF10" i="64"/>
  <c r="AF67" i="64"/>
  <c r="AF71" i="64"/>
  <c r="AF73" i="64"/>
  <c r="AF75" i="64"/>
  <c r="AF77" i="64"/>
  <c r="AF25" i="64"/>
  <c r="AF53" i="64"/>
  <c r="AF78" i="64"/>
  <c r="F8" i="75"/>
  <c r="G8" i="75" s="1"/>
  <c r="C8" i="75"/>
  <c r="D8" i="75" s="1"/>
  <c r="I8" i="75"/>
  <c r="J8" i="75" s="1"/>
  <c r="F4" i="75"/>
  <c r="G4" i="75" s="1"/>
  <c r="C4" i="75"/>
  <c r="D4" i="75" s="1"/>
  <c r="I4" i="75"/>
  <c r="J4" i="75" s="1"/>
  <c r="AX23" i="64"/>
  <c r="AY23" i="64" s="1"/>
  <c r="AZ23" i="64" s="1"/>
  <c r="AX63" i="64"/>
  <c r="AY63" i="64" s="1"/>
  <c r="AZ63" i="64" s="1"/>
  <c r="AX45" i="64"/>
  <c r="AY45" i="64" s="1"/>
  <c r="AZ45" i="64" s="1"/>
  <c r="AX24" i="64"/>
  <c r="AY24" i="64" s="1"/>
  <c r="AZ24" i="64" s="1"/>
  <c r="AX10" i="64"/>
  <c r="AX32" i="64"/>
  <c r="AY32" i="64" s="1"/>
  <c r="AZ32" i="64" s="1"/>
  <c r="AX82" i="64"/>
  <c r="AX120" i="64" s="1"/>
  <c r="AX61" i="64"/>
  <c r="AX52" i="64"/>
  <c r="AX50" i="64"/>
  <c r="AX48" i="64"/>
  <c r="AX46" i="64"/>
  <c r="AX39" i="64"/>
  <c r="AX36" i="64"/>
  <c r="AX128" i="64" s="1"/>
  <c r="AX29" i="64"/>
  <c r="AX22" i="64"/>
  <c r="AX20" i="64"/>
  <c r="AX18" i="64"/>
  <c r="AX16" i="64"/>
  <c r="AX14" i="64"/>
  <c r="AX9" i="64"/>
  <c r="AX7" i="64"/>
  <c r="AX4" i="64"/>
  <c r="AX64" i="64"/>
  <c r="AX60" i="64"/>
  <c r="AX51" i="64"/>
  <c r="AX49" i="64"/>
  <c r="AX47" i="64"/>
  <c r="AX44" i="64"/>
  <c r="AX38" i="64"/>
  <c r="AX30" i="64"/>
  <c r="AX28" i="64"/>
  <c r="AX21" i="64"/>
  <c r="AX19" i="64"/>
  <c r="AX17" i="64"/>
  <c r="AX15" i="64"/>
  <c r="AX13" i="64"/>
  <c r="AZ13" i="64" s="1"/>
  <c r="AX8" i="64"/>
  <c r="AX6" i="64"/>
  <c r="AX53" i="64"/>
  <c r="AX33" i="64"/>
  <c r="AX54" i="64"/>
  <c r="AX31" i="64"/>
  <c r="AX76" i="64"/>
  <c r="AX71" i="64"/>
  <c r="AX67" i="64"/>
  <c r="AX77" i="64"/>
  <c r="AX73" i="64"/>
  <c r="AY72" i="64"/>
  <c r="AZ72" i="64" s="1"/>
  <c r="AX55" i="64"/>
  <c r="AX40" i="64"/>
  <c r="AX25" i="64"/>
  <c r="AX57" i="64"/>
  <c r="AX41" i="64"/>
  <c r="AX78" i="64"/>
  <c r="AX74" i="64"/>
  <c r="AX75" i="64"/>
  <c r="AX70" i="64"/>
  <c r="AI23" i="64"/>
  <c r="AI63" i="64"/>
  <c r="AI45" i="64"/>
  <c r="AI13" i="64"/>
  <c r="AI14" i="64"/>
  <c r="AI22" i="64"/>
  <c r="AI28" i="64"/>
  <c r="AI29" i="64"/>
  <c r="AI30" i="64"/>
  <c r="AI31" i="64"/>
  <c r="AI44" i="64"/>
  <c r="AI46" i="64"/>
  <c r="AI47" i="64"/>
  <c r="AI48" i="64"/>
  <c r="AI49" i="64"/>
  <c r="AI50" i="64"/>
  <c r="AI51" i="64"/>
  <c r="AI52" i="64"/>
  <c r="AI4" i="64"/>
  <c r="AI6" i="64"/>
  <c r="AI7" i="64"/>
  <c r="AI8" i="64"/>
  <c r="AI9" i="64"/>
  <c r="AI15" i="64"/>
  <c r="AI16" i="64"/>
  <c r="AI17" i="64"/>
  <c r="AI18" i="64"/>
  <c r="AI19" i="64"/>
  <c r="AI20" i="64"/>
  <c r="AI21" i="64"/>
  <c r="AI36" i="64"/>
  <c r="AI128" i="64" s="1"/>
  <c r="AI38" i="64"/>
  <c r="AI39" i="64"/>
  <c r="AI60" i="64"/>
  <c r="AI61" i="64"/>
  <c r="AI24" i="64"/>
  <c r="AI10" i="64"/>
  <c r="AI67" i="64"/>
  <c r="AI71" i="64"/>
  <c r="AI73" i="64"/>
  <c r="AI75" i="64"/>
  <c r="AI77" i="64"/>
  <c r="AI78" i="64"/>
  <c r="AI25" i="64"/>
  <c r="AI33" i="64"/>
  <c r="AI53" i="64"/>
  <c r="AI54" i="64"/>
  <c r="AI70" i="64"/>
  <c r="AI74" i="64"/>
  <c r="AI76" i="64"/>
  <c r="AI41" i="64"/>
  <c r="AI55" i="64"/>
  <c r="AI57" i="64"/>
  <c r="V31" i="64"/>
  <c r="W31" i="64" s="1"/>
  <c r="I31" i="64"/>
  <c r="I64" i="64"/>
  <c r="I60" i="64"/>
  <c r="I51" i="64"/>
  <c r="I49" i="64"/>
  <c r="I47" i="64"/>
  <c r="BB47" i="64" s="1"/>
  <c r="I44" i="64"/>
  <c r="I38" i="64"/>
  <c r="BB38" i="64" s="1"/>
  <c r="I30" i="64"/>
  <c r="I28" i="64"/>
  <c r="I21" i="64"/>
  <c r="I19" i="64"/>
  <c r="I17" i="64"/>
  <c r="I15" i="64"/>
  <c r="BB15" i="64" s="1"/>
  <c r="I13" i="64"/>
  <c r="I8" i="64"/>
  <c r="I6" i="64"/>
  <c r="O82" i="64"/>
  <c r="O120" i="64" s="1"/>
  <c r="I23" i="64"/>
  <c r="U63" i="64"/>
  <c r="V63" i="64" s="1"/>
  <c r="W63" i="64" s="1"/>
  <c r="I63" i="64"/>
  <c r="I82" i="64"/>
  <c r="I120" i="64" s="1"/>
  <c r="I52" i="64"/>
  <c r="I48" i="64"/>
  <c r="I39" i="64"/>
  <c r="I29" i="64"/>
  <c r="I20" i="64"/>
  <c r="I16" i="64"/>
  <c r="I9" i="64"/>
  <c r="I4" i="64"/>
  <c r="O4" i="64"/>
  <c r="P4" i="64" s="1"/>
  <c r="Q4" i="64" s="1"/>
  <c r="I45" i="64"/>
  <c r="I61" i="64"/>
  <c r="I50" i="64"/>
  <c r="I46" i="64"/>
  <c r="I36" i="64"/>
  <c r="I22" i="64"/>
  <c r="BB22" i="64" s="1"/>
  <c r="I18" i="64"/>
  <c r="BB18" i="64" s="1"/>
  <c r="I14" i="64"/>
  <c r="I7" i="64"/>
  <c r="V22" i="64"/>
  <c r="W22" i="64" s="1"/>
  <c r="V28" i="64"/>
  <c r="W28" i="64" s="1"/>
  <c r="V44" i="64"/>
  <c r="W44" i="64" s="1"/>
  <c r="V48" i="64"/>
  <c r="W48" i="64" s="1"/>
  <c r="V50" i="64"/>
  <c r="W50" i="64" s="1"/>
  <c r="U4" i="64"/>
  <c r="V4" i="64" s="1"/>
  <c r="W4" i="64" s="1"/>
  <c r="V7" i="64"/>
  <c r="W7" i="64" s="1"/>
  <c r="V9" i="64"/>
  <c r="W9" i="64" s="1"/>
  <c r="V16" i="64"/>
  <c r="W16" i="64" s="1"/>
  <c r="V18" i="64"/>
  <c r="W18" i="64" s="1"/>
  <c r="U36" i="64"/>
  <c r="V38" i="64"/>
  <c r="W38" i="64" s="1"/>
  <c r="U60" i="64"/>
  <c r="V60" i="64" s="1"/>
  <c r="W60" i="64" s="1"/>
  <c r="U61" i="64"/>
  <c r="V61" i="64" s="1"/>
  <c r="W61" i="64" s="1"/>
  <c r="U64" i="64"/>
  <c r="V64" i="64" s="1"/>
  <c r="W64" i="64" s="1"/>
  <c r="U82" i="64"/>
  <c r="U120" i="64" s="1"/>
  <c r="I75" i="64"/>
  <c r="BB75" i="64" s="1"/>
  <c r="I70" i="64"/>
  <c r="I76" i="64"/>
  <c r="I71" i="64"/>
  <c r="I67" i="64"/>
  <c r="I57" i="64"/>
  <c r="I41" i="64"/>
  <c r="BB41" i="64" s="1"/>
  <c r="I55" i="64"/>
  <c r="BB55" i="64" s="1"/>
  <c r="I25" i="64"/>
  <c r="U67" i="64"/>
  <c r="V67" i="64" s="1"/>
  <c r="W67" i="64" s="1"/>
  <c r="I24" i="64"/>
  <c r="I10" i="64"/>
  <c r="I77" i="64"/>
  <c r="BB77" i="64" s="1"/>
  <c r="I73" i="64"/>
  <c r="I78" i="64"/>
  <c r="I74" i="64"/>
  <c r="I69" i="64"/>
  <c r="I54" i="64"/>
  <c r="I33" i="64"/>
  <c r="I53" i="64"/>
  <c r="V73" i="64"/>
  <c r="W73" i="64" s="1"/>
  <c r="V74" i="64"/>
  <c r="W74" i="64" s="1"/>
  <c r="V75" i="64"/>
  <c r="W75" i="64" s="1"/>
  <c r="V77" i="64"/>
  <c r="W77" i="64" s="1"/>
  <c r="V78" i="64"/>
  <c r="W78" i="64" s="1"/>
  <c r="V41" i="64"/>
  <c r="W41" i="64" s="1"/>
  <c r="V55" i="64"/>
  <c r="W55" i="64" s="1"/>
  <c r="I5" i="75"/>
  <c r="J5" i="75" s="1"/>
  <c r="F5" i="75"/>
  <c r="G5" i="75" s="1"/>
  <c r="C5" i="75"/>
  <c r="D5" i="75" s="1"/>
  <c r="G3" i="75"/>
  <c r="AR23" i="64"/>
  <c r="AR63" i="64"/>
  <c r="AR45" i="64"/>
  <c r="AR24" i="64"/>
  <c r="AR10" i="64"/>
  <c r="AR32" i="64"/>
  <c r="AR82" i="64"/>
  <c r="AR120" i="64" s="1"/>
  <c r="AR61" i="64"/>
  <c r="AR52" i="64"/>
  <c r="AR50" i="64"/>
  <c r="AR48" i="64"/>
  <c r="AR46" i="64"/>
  <c r="AR39" i="64"/>
  <c r="AR36" i="64"/>
  <c r="AR128" i="64" s="1"/>
  <c r="AR29" i="64"/>
  <c r="AR22" i="64"/>
  <c r="AR20" i="64"/>
  <c r="AR18" i="64"/>
  <c r="AR16" i="64"/>
  <c r="AR14" i="64"/>
  <c r="AR9" i="64"/>
  <c r="AR7" i="64"/>
  <c r="AR4" i="64"/>
  <c r="AR60" i="64"/>
  <c r="AR51" i="64"/>
  <c r="AR49" i="64"/>
  <c r="AR47" i="64"/>
  <c r="AR44" i="64"/>
  <c r="AR38" i="64"/>
  <c r="AR30" i="64"/>
  <c r="AR28" i="64"/>
  <c r="AR21" i="64"/>
  <c r="AR19" i="64"/>
  <c r="AR17" i="64"/>
  <c r="AR15" i="64"/>
  <c r="AR13" i="64"/>
  <c r="AR8" i="64"/>
  <c r="AR6" i="64"/>
  <c r="AR53" i="64"/>
  <c r="AR33" i="64"/>
  <c r="AR57" i="64"/>
  <c r="AR31" i="64"/>
  <c r="AR76" i="64"/>
  <c r="AR71" i="64"/>
  <c r="AR67" i="64"/>
  <c r="AR73" i="64"/>
  <c r="AR70" i="64"/>
  <c r="AR55" i="64"/>
  <c r="AR40" i="64"/>
  <c r="AR25" i="64"/>
  <c r="AR41" i="64"/>
  <c r="AR54" i="64"/>
  <c r="AR78" i="64"/>
  <c r="AR74" i="64"/>
  <c r="AR77" i="64"/>
  <c r="AR75" i="64"/>
  <c r="Z23" i="64"/>
  <c r="Z63" i="64"/>
  <c r="Z45" i="64"/>
  <c r="Z13" i="64"/>
  <c r="Z14" i="64"/>
  <c r="Z22" i="64"/>
  <c r="Z28" i="64"/>
  <c r="Z29" i="64"/>
  <c r="Z30" i="64"/>
  <c r="Z44" i="64"/>
  <c r="Z46" i="64"/>
  <c r="Z47" i="64"/>
  <c r="Z48" i="64"/>
  <c r="Z49" i="64"/>
  <c r="Z50" i="64"/>
  <c r="Z51" i="64"/>
  <c r="Z52" i="64"/>
  <c r="Z4" i="64"/>
  <c r="Z6" i="64"/>
  <c r="Z7" i="64"/>
  <c r="Z8" i="64"/>
  <c r="Z9" i="64"/>
  <c r="Z15" i="64"/>
  <c r="Z16" i="64"/>
  <c r="Z17" i="64"/>
  <c r="Z18" i="64"/>
  <c r="Z19" i="64"/>
  <c r="Z20" i="64"/>
  <c r="Z21" i="64"/>
  <c r="Z36" i="64"/>
  <c r="Z128" i="64" s="1"/>
  <c r="Z38" i="64"/>
  <c r="Z39" i="64"/>
  <c r="Z60" i="64"/>
  <c r="Z61" i="64"/>
  <c r="Z64" i="64"/>
  <c r="Z82" i="64"/>
  <c r="Z120" i="64" s="1"/>
  <c r="Z24" i="64"/>
  <c r="Z10" i="64"/>
  <c r="Z67" i="64"/>
  <c r="Z71" i="64"/>
  <c r="Z73" i="64"/>
  <c r="Z75" i="64"/>
  <c r="Z77" i="64"/>
  <c r="Z25" i="64"/>
  <c r="Z53" i="64"/>
  <c r="Z70" i="64"/>
  <c r="Z74" i="64"/>
  <c r="Z76" i="64"/>
  <c r="Z78" i="64"/>
  <c r="Z41" i="64"/>
  <c r="Z54" i="64"/>
  <c r="Z55" i="64"/>
  <c r="Z57" i="64"/>
  <c r="Z33" i="64"/>
  <c r="F6" i="75"/>
  <c r="G6" i="75" s="1"/>
  <c r="C6" i="75"/>
  <c r="D6" i="75" s="1"/>
  <c r="I6" i="75"/>
  <c r="J6" i="75" s="1"/>
  <c r="AO23" i="64"/>
  <c r="AO63" i="64"/>
  <c r="AO45" i="64"/>
  <c r="AO32" i="64"/>
  <c r="AO24" i="64"/>
  <c r="AO10" i="64"/>
  <c r="AO61" i="64"/>
  <c r="AO52" i="64"/>
  <c r="AO50" i="64"/>
  <c r="AO48" i="64"/>
  <c r="AO46" i="64"/>
  <c r="AO39" i="64"/>
  <c r="AO36" i="64"/>
  <c r="AO128" i="64" s="1"/>
  <c r="AO29" i="64"/>
  <c r="AO22" i="64"/>
  <c r="AO20" i="64"/>
  <c r="AO18" i="64"/>
  <c r="AO16" i="64"/>
  <c r="AO14" i="64"/>
  <c r="AO9" i="64"/>
  <c r="AO7" i="64"/>
  <c r="AO4" i="64"/>
  <c r="AO60" i="64"/>
  <c r="AO51" i="64"/>
  <c r="AO49" i="64"/>
  <c r="AO47" i="64"/>
  <c r="AO44" i="64"/>
  <c r="AO38" i="64"/>
  <c r="AO30" i="64"/>
  <c r="AO28" i="64"/>
  <c r="AO21" i="64"/>
  <c r="AO19" i="64"/>
  <c r="AO17" i="64"/>
  <c r="AO15" i="64"/>
  <c r="AO13" i="64"/>
  <c r="AO8" i="64"/>
  <c r="AO6" i="64"/>
  <c r="AO55" i="64"/>
  <c r="AO40" i="64"/>
  <c r="AO25" i="64"/>
  <c r="AO57" i="64"/>
  <c r="AO31" i="64"/>
  <c r="AO76" i="64"/>
  <c r="AO71" i="64"/>
  <c r="AO67" i="64"/>
  <c r="AO75" i="64"/>
  <c r="AO73" i="64"/>
  <c r="AO53" i="64"/>
  <c r="AO33" i="64"/>
  <c r="AO54" i="64"/>
  <c r="AO41" i="64"/>
  <c r="AO78" i="64"/>
  <c r="AO74" i="64"/>
  <c r="AO70" i="64"/>
  <c r="AO77" i="64"/>
  <c r="AL23" i="64"/>
  <c r="AL63" i="64"/>
  <c r="AL45" i="64"/>
  <c r="AL61" i="64"/>
  <c r="AL52" i="64"/>
  <c r="AL50" i="64"/>
  <c r="AL48" i="64"/>
  <c r="AL46" i="64"/>
  <c r="AL39" i="64"/>
  <c r="AL36" i="64"/>
  <c r="AL128" i="64" s="1"/>
  <c r="AL30" i="64"/>
  <c r="AL28" i="64"/>
  <c r="AL21" i="64"/>
  <c r="AL19" i="64"/>
  <c r="AL17" i="64"/>
  <c r="AL15" i="64"/>
  <c r="AL9" i="64"/>
  <c r="AL7" i="64"/>
  <c r="AL4" i="64"/>
  <c r="AL60" i="64"/>
  <c r="AL51" i="64"/>
  <c r="AL49" i="64"/>
  <c r="AL47" i="64"/>
  <c r="AL44" i="64"/>
  <c r="AL38" i="64"/>
  <c r="AL31" i="64"/>
  <c r="AL29" i="64"/>
  <c r="AL22" i="64"/>
  <c r="AL20" i="64"/>
  <c r="AL18" i="64"/>
  <c r="AL16" i="64"/>
  <c r="AL14" i="64"/>
  <c r="AL8" i="64"/>
  <c r="AL6" i="64"/>
  <c r="AL24" i="64"/>
  <c r="AL10" i="64"/>
  <c r="AL76" i="64"/>
  <c r="AL54" i="64"/>
  <c r="AL70" i="64"/>
  <c r="AL74" i="64"/>
  <c r="AL33" i="64"/>
  <c r="AL53" i="64"/>
  <c r="AL67" i="64"/>
  <c r="AL71" i="64"/>
  <c r="AL75" i="64"/>
  <c r="AL57" i="64"/>
  <c r="AL41" i="64"/>
  <c r="AL25" i="64"/>
  <c r="AL40" i="64"/>
  <c r="AL55" i="64"/>
  <c r="AL73" i="64"/>
  <c r="AL77" i="64"/>
  <c r="AL13" i="64"/>
  <c r="AL82" i="64"/>
  <c r="AL120" i="64" s="1"/>
  <c r="AL78" i="64"/>
  <c r="AC23" i="64"/>
  <c r="AC63" i="64"/>
  <c r="AC45" i="64"/>
  <c r="AC13" i="64"/>
  <c r="AC14" i="64"/>
  <c r="AC28" i="64"/>
  <c r="AC29" i="64"/>
  <c r="AC30" i="64"/>
  <c r="AC44" i="64"/>
  <c r="AC46" i="64"/>
  <c r="AC47" i="64"/>
  <c r="AC48" i="64"/>
  <c r="AC49" i="64"/>
  <c r="AC50" i="64"/>
  <c r="AC51" i="64"/>
  <c r="AC52" i="64"/>
  <c r="AC4" i="64"/>
  <c r="AC6" i="64"/>
  <c r="AC7" i="64"/>
  <c r="AC8" i="64"/>
  <c r="AC9" i="64"/>
  <c r="AC15" i="64"/>
  <c r="AC16" i="64"/>
  <c r="AC17" i="64"/>
  <c r="AC18" i="64"/>
  <c r="AC19" i="64"/>
  <c r="AC20" i="64"/>
  <c r="AC21" i="64"/>
  <c r="AC22" i="64"/>
  <c r="AC36" i="64"/>
  <c r="AC128" i="64" s="1"/>
  <c r="AC38" i="64"/>
  <c r="AC39" i="64"/>
  <c r="AC60" i="64"/>
  <c r="AC61" i="64"/>
  <c r="AC82" i="64"/>
  <c r="AC120" i="64" s="1"/>
  <c r="AC71" i="64"/>
  <c r="AC73" i="64"/>
  <c r="AC74" i="64"/>
  <c r="AC75" i="64"/>
  <c r="AC76" i="64"/>
  <c r="AC77" i="64"/>
  <c r="AC78" i="64"/>
  <c r="AC33" i="64"/>
  <c r="AC41" i="64"/>
  <c r="AC53" i="64"/>
  <c r="AC54" i="64"/>
  <c r="AC55" i="64"/>
  <c r="AC24" i="64"/>
  <c r="AC10" i="64"/>
  <c r="AC70" i="64"/>
  <c r="AC67" i="64"/>
  <c r="AC25" i="64"/>
  <c r="AC57" i="64"/>
  <c r="I7" i="75"/>
  <c r="J7" i="75" s="1"/>
  <c r="F7" i="75"/>
  <c r="G7" i="75" s="1"/>
  <c r="C7" i="75"/>
  <c r="D7" i="75" s="1"/>
  <c r="AU23" i="64"/>
  <c r="AU63" i="64"/>
  <c r="AU45" i="64"/>
  <c r="AU24" i="64"/>
  <c r="AU10" i="64"/>
  <c r="AU32" i="64"/>
  <c r="AU60" i="64"/>
  <c r="AU51" i="64"/>
  <c r="AU49" i="64"/>
  <c r="AU47" i="64"/>
  <c r="AU44" i="64"/>
  <c r="AU38" i="64"/>
  <c r="AU30" i="64"/>
  <c r="AU28" i="64"/>
  <c r="AU21" i="64"/>
  <c r="AU19" i="64"/>
  <c r="AU17" i="64"/>
  <c r="AU15" i="64"/>
  <c r="AU13" i="64"/>
  <c r="AU8" i="64"/>
  <c r="AU6" i="64"/>
  <c r="AU82" i="64"/>
  <c r="AU120" i="64" s="1"/>
  <c r="AU61" i="64"/>
  <c r="AU52" i="64"/>
  <c r="AU50" i="64"/>
  <c r="AU48" i="64"/>
  <c r="AU46" i="64"/>
  <c r="AU39" i="64"/>
  <c r="AU36" i="64"/>
  <c r="AU128" i="64" s="1"/>
  <c r="AU29" i="64"/>
  <c r="AU22" i="64"/>
  <c r="AU20" i="64"/>
  <c r="AU18" i="64"/>
  <c r="AU16" i="64"/>
  <c r="AU14" i="64"/>
  <c r="AU9" i="64"/>
  <c r="AU7" i="64"/>
  <c r="AU4" i="64"/>
  <c r="AU55" i="64"/>
  <c r="AU40" i="64"/>
  <c r="AU25" i="64"/>
  <c r="AU57" i="64"/>
  <c r="AU31" i="64"/>
  <c r="AU76" i="64"/>
  <c r="AU71" i="64"/>
  <c r="AU67" i="64"/>
  <c r="AU70" i="64"/>
  <c r="AU77" i="64"/>
  <c r="AU53" i="64"/>
  <c r="AU33" i="64"/>
  <c r="AU54" i="64"/>
  <c r="AU41" i="64"/>
  <c r="AU78" i="64"/>
  <c r="AU74" i="64"/>
  <c r="AU75" i="64"/>
  <c r="AU73" i="64"/>
  <c r="D3" i="75"/>
  <c r="J3" i="75"/>
  <c r="AW77" i="64"/>
  <c r="AY77" i="64" s="1"/>
  <c r="AZ77" i="64" s="1"/>
  <c r="AQ77" i="64"/>
  <c r="AN77" i="64"/>
  <c r="BB69" i="64" l="1"/>
  <c r="BB24" i="64"/>
  <c r="BB74" i="64"/>
  <c r="BB52" i="64"/>
  <c r="F52" i="64" s="1"/>
  <c r="BB7" i="64"/>
  <c r="F7" i="64" s="1"/>
  <c r="BB16" i="64"/>
  <c r="BB8" i="64"/>
  <c r="F8" i="64" s="1"/>
  <c r="BB39" i="64"/>
  <c r="F39" i="64" s="1"/>
  <c r="BB23" i="64"/>
  <c r="BB76" i="64"/>
  <c r="F76" i="64" s="1"/>
  <c r="BB53" i="64"/>
  <c r="F53" i="64" s="1"/>
  <c r="BB9" i="64"/>
  <c r="F9" i="64" s="1"/>
  <c r="BB54" i="64"/>
  <c r="F54" i="64" s="1"/>
  <c r="BB25" i="64"/>
  <c r="F25" i="64" s="1"/>
  <c r="BB32" i="64"/>
  <c r="BB40" i="64"/>
  <c r="F40" i="64" s="1"/>
  <c r="BB19" i="64"/>
  <c r="F19" i="64" s="1"/>
  <c r="BB10" i="64"/>
  <c r="BB50" i="64"/>
  <c r="F50" i="64" s="1"/>
  <c r="BB30" i="64"/>
  <c r="F30" i="64" s="1"/>
  <c r="BB73" i="64"/>
  <c r="F73" i="64" s="1"/>
  <c r="BB45" i="64"/>
  <c r="BB28" i="64"/>
  <c r="F28" i="64" s="1"/>
  <c r="BB51" i="64"/>
  <c r="F51" i="64" s="1"/>
  <c r="BB14" i="64"/>
  <c r="F14" i="64" s="1"/>
  <c r="BB20" i="64"/>
  <c r="F20" i="64" s="1"/>
  <c r="BB56" i="64"/>
  <c r="F56" i="64" s="1"/>
  <c r="BB63" i="64"/>
  <c r="BB36" i="64"/>
  <c r="BB67" i="64"/>
  <c r="F67" i="64" s="1"/>
  <c r="BB64" i="64"/>
  <c r="F64" i="64" s="1"/>
  <c r="BB33" i="64"/>
  <c r="BB57" i="64"/>
  <c r="F57" i="64" s="1"/>
  <c r="BB71" i="64"/>
  <c r="F71" i="64" s="1"/>
  <c r="BB70" i="64"/>
  <c r="F70" i="64" s="1"/>
  <c r="BB46" i="64"/>
  <c r="F46" i="64" s="1"/>
  <c r="BB61" i="64"/>
  <c r="F61" i="64" s="1"/>
  <c r="BB4" i="64"/>
  <c r="F4" i="64" s="1"/>
  <c r="BB29" i="64"/>
  <c r="F29" i="64" s="1"/>
  <c r="BB48" i="64"/>
  <c r="F48" i="64" s="1"/>
  <c r="I144" i="64"/>
  <c r="O144" i="64" s="1"/>
  <c r="U144" i="64" s="1"/>
  <c r="BB6" i="64"/>
  <c r="F6" i="64" s="1"/>
  <c r="BB13" i="64"/>
  <c r="F13" i="64" s="1"/>
  <c r="BB17" i="64"/>
  <c r="F17" i="64" s="1"/>
  <c r="BB21" i="64"/>
  <c r="F21" i="64" s="1"/>
  <c r="BB44" i="64"/>
  <c r="F44" i="64" s="1"/>
  <c r="BB49" i="64"/>
  <c r="F49" i="64" s="1"/>
  <c r="BB60" i="64"/>
  <c r="F60" i="64" s="1"/>
  <c r="BB31" i="64"/>
  <c r="F31" i="64" s="1"/>
  <c r="BB72" i="64"/>
  <c r="BB68" i="64"/>
  <c r="J78" i="64"/>
  <c r="K78" i="64" s="1"/>
  <c r="BB78" i="64"/>
  <c r="F78" i="64" s="1"/>
  <c r="J77" i="64"/>
  <c r="K77" i="64" s="1"/>
  <c r="P62" i="64"/>
  <c r="Q62" i="64" s="1"/>
  <c r="P24" i="64"/>
  <c r="Q24" i="64" s="1"/>
  <c r="U128" i="64"/>
  <c r="V36" i="64"/>
  <c r="W36" i="64" s="1"/>
  <c r="F18" i="64"/>
  <c r="I9" i="75"/>
  <c r="C9" i="75"/>
  <c r="D9" i="75" s="1"/>
  <c r="Z42" i="64"/>
  <c r="Z127" i="64" s="1"/>
  <c r="F41" i="64"/>
  <c r="AX117" i="64"/>
  <c r="J40" i="64"/>
  <c r="K40" i="64" s="1"/>
  <c r="O128" i="64"/>
  <c r="J56" i="64"/>
  <c r="K56" i="64" s="1"/>
  <c r="F9" i="75"/>
  <c r="G9" i="75" s="1"/>
  <c r="J72" i="64"/>
  <c r="K72" i="64" s="1"/>
  <c r="J68" i="64"/>
  <c r="K68" i="64" s="1"/>
  <c r="J32" i="64"/>
  <c r="K32" i="64" s="1"/>
  <c r="B2" i="64"/>
  <c r="J36" i="64"/>
  <c r="K36" i="64" s="1"/>
  <c r="I128" i="64"/>
  <c r="Z117" i="64"/>
  <c r="AC117" i="64"/>
  <c r="J69" i="64"/>
  <c r="K69" i="64" s="1"/>
  <c r="F69" i="64"/>
  <c r="J24" i="64"/>
  <c r="K24" i="64" s="1"/>
  <c r="J55" i="64"/>
  <c r="K55" i="64" s="1"/>
  <c r="F55" i="64"/>
  <c r="J67" i="64"/>
  <c r="K67" i="64" s="1"/>
  <c r="J76" i="64"/>
  <c r="K76" i="64" s="1"/>
  <c r="J75" i="64"/>
  <c r="K75" i="64" s="1"/>
  <c r="J7" i="64"/>
  <c r="K7" i="64" s="1"/>
  <c r="J18" i="64"/>
  <c r="K18" i="64" s="1"/>
  <c r="J50" i="64"/>
  <c r="K50" i="64" s="1"/>
  <c r="J45" i="64"/>
  <c r="K45" i="64" s="1"/>
  <c r="J9" i="64"/>
  <c r="K9" i="64" s="1"/>
  <c r="J20" i="64"/>
  <c r="K20" i="64" s="1"/>
  <c r="J39" i="64"/>
  <c r="K39" i="64" s="1"/>
  <c r="J52" i="64"/>
  <c r="K52" i="64" s="1"/>
  <c r="J63" i="64"/>
  <c r="K63" i="64" s="1"/>
  <c r="J8" i="64"/>
  <c r="K8" i="64" s="1"/>
  <c r="J19" i="64"/>
  <c r="K19" i="64" s="1"/>
  <c r="J28" i="64"/>
  <c r="K28" i="64" s="1"/>
  <c r="J38" i="64"/>
  <c r="K38" i="64" s="1"/>
  <c r="F38" i="64"/>
  <c r="J47" i="64"/>
  <c r="K47" i="64" s="1"/>
  <c r="J51" i="64"/>
  <c r="K51" i="64" s="1"/>
  <c r="J64" i="64"/>
  <c r="K64" i="64" s="1"/>
  <c r="J31" i="64"/>
  <c r="K31" i="64" s="1"/>
  <c r="J53" i="64"/>
  <c r="K53" i="64" s="1"/>
  <c r="J54" i="64"/>
  <c r="K54" i="64" s="1"/>
  <c r="J74" i="64"/>
  <c r="K74" i="64" s="1"/>
  <c r="J73" i="64"/>
  <c r="K73" i="64" s="1"/>
  <c r="J25" i="64"/>
  <c r="K25" i="64" s="1"/>
  <c r="J41" i="64"/>
  <c r="K41" i="64" s="1"/>
  <c r="J71" i="64"/>
  <c r="K71" i="64" s="1"/>
  <c r="J70" i="64"/>
  <c r="K70" i="64" s="1"/>
  <c r="J14" i="64"/>
  <c r="K14" i="64" s="1"/>
  <c r="J22" i="64"/>
  <c r="K22" i="64" s="1"/>
  <c r="F22" i="64"/>
  <c r="J46" i="64"/>
  <c r="K46" i="64" s="1"/>
  <c r="J61" i="64"/>
  <c r="K61" i="64" s="1"/>
  <c r="J4" i="64"/>
  <c r="K4" i="64" s="1"/>
  <c r="J16" i="64"/>
  <c r="K16" i="64" s="1"/>
  <c r="J29" i="64"/>
  <c r="K29" i="64" s="1"/>
  <c r="J48" i="64"/>
  <c r="J23" i="64"/>
  <c r="K23" i="64" s="1"/>
  <c r="J6" i="64"/>
  <c r="K6" i="64" s="1"/>
  <c r="J17" i="64"/>
  <c r="K17" i="64" s="1"/>
  <c r="J21" i="64"/>
  <c r="K21" i="64" s="1"/>
  <c r="J30" i="64"/>
  <c r="K30" i="64" s="1"/>
  <c r="J44" i="64"/>
  <c r="K44" i="64" s="1"/>
  <c r="J49" i="64"/>
  <c r="K49" i="64" s="1"/>
  <c r="J60" i="64"/>
  <c r="K60" i="64" s="1"/>
  <c r="J15" i="64"/>
  <c r="K15" i="64" s="1"/>
  <c r="AU117" i="64"/>
  <c r="AC115" i="64"/>
  <c r="AO117" i="64"/>
  <c r="Z115" i="64"/>
  <c r="U117" i="64"/>
  <c r="O117" i="64"/>
  <c r="AU115" i="64"/>
  <c r="AL117" i="64"/>
  <c r="AL115" i="64"/>
  <c r="AO115" i="64"/>
  <c r="AR117" i="64"/>
  <c r="AR115" i="64"/>
  <c r="O115" i="64"/>
  <c r="U115" i="64"/>
  <c r="AI117" i="64"/>
  <c r="AI115" i="64"/>
  <c r="AY10" i="64"/>
  <c r="AZ10" i="64" s="1"/>
  <c r="AX115" i="64"/>
  <c r="AF115" i="64"/>
  <c r="AF117" i="64"/>
  <c r="J10" i="64"/>
  <c r="K10" i="64" s="1"/>
  <c r="I115" i="64"/>
  <c r="I139" i="64" s="1"/>
  <c r="J57" i="64"/>
  <c r="K57" i="64" s="1"/>
  <c r="I117" i="64"/>
  <c r="I141" i="64" s="1"/>
  <c r="O141" i="64" s="1"/>
  <c r="U42" i="64"/>
  <c r="O42" i="64"/>
  <c r="AC11" i="64"/>
  <c r="AC124" i="64" s="1"/>
  <c r="I34" i="64"/>
  <c r="J33" i="64"/>
  <c r="K33" i="64" s="1"/>
  <c r="AC26" i="64"/>
  <c r="AC125" i="64" s="1"/>
  <c r="AC79" i="64"/>
  <c r="O65" i="64"/>
  <c r="P65" i="64" s="1"/>
  <c r="Q65" i="64" s="1"/>
  <c r="AC65" i="64"/>
  <c r="AC58" i="64"/>
  <c r="Z11" i="64"/>
  <c r="Z124" i="64" s="1"/>
  <c r="Z58" i="64"/>
  <c r="Z26" i="64"/>
  <c r="Z125" i="64" s="1"/>
  <c r="F74" i="64"/>
  <c r="F77" i="64"/>
  <c r="I42" i="64"/>
  <c r="O79" i="64"/>
  <c r="P79" i="64" s="1"/>
  <c r="Q79" i="64" s="1"/>
  <c r="F75" i="64"/>
  <c r="U65" i="64"/>
  <c r="V65" i="64" s="1"/>
  <c r="W65" i="64" s="1"/>
  <c r="U58" i="64"/>
  <c r="V58" i="64" s="1"/>
  <c r="W58" i="64" s="1"/>
  <c r="O58" i="64"/>
  <c r="P58" i="64" s="1"/>
  <c r="Q58" i="64" s="1"/>
  <c r="O34" i="64"/>
  <c r="F15" i="64"/>
  <c r="F47" i="64"/>
  <c r="AI65" i="64"/>
  <c r="AI26" i="64"/>
  <c r="AI125" i="64" s="1"/>
  <c r="AF79" i="64"/>
  <c r="AF11" i="64"/>
  <c r="AF124" i="64" s="1"/>
  <c r="AF58" i="64"/>
  <c r="AF26" i="64"/>
  <c r="AF125" i="64" s="1"/>
  <c r="J9" i="75"/>
  <c r="AC42" i="64"/>
  <c r="AC127" i="64" s="1"/>
  <c r="AC34" i="64"/>
  <c r="AC126" i="64" s="1"/>
  <c r="Z79" i="64"/>
  <c r="Z65" i="64"/>
  <c r="Z34" i="64"/>
  <c r="Z126" i="64" s="1"/>
  <c r="O11" i="64"/>
  <c r="U79" i="64"/>
  <c r="V79" i="64" s="1"/>
  <c r="W79" i="64" s="1"/>
  <c r="I79" i="64"/>
  <c r="I133" i="64" s="1"/>
  <c r="U11" i="64"/>
  <c r="U34" i="64"/>
  <c r="U26" i="64"/>
  <c r="I11" i="64"/>
  <c r="F16" i="64"/>
  <c r="BB82" i="64"/>
  <c r="O26" i="64"/>
  <c r="I26" i="64"/>
  <c r="I58" i="64"/>
  <c r="I130" i="64" s="1"/>
  <c r="I65" i="64"/>
  <c r="I131" i="64" s="1"/>
  <c r="AI42" i="64"/>
  <c r="AI127" i="64" s="1"/>
  <c r="AI79" i="64"/>
  <c r="AI11" i="64"/>
  <c r="AI124" i="64" s="1"/>
  <c r="AI58" i="64"/>
  <c r="AI34" i="64"/>
  <c r="AI126" i="64" s="1"/>
  <c r="AF65" i="64"/>
  <c r="AF42" i="64"/>
  <c r="AF127" i="64" s="1"/>
  <c r="AF34" i="64"/>
  <c r="AF126" i="64" s="1"/>
  <c r="F36" i="64" l="1"/>
  <c r="U141" i="64"/>
  <c r="O139" i="64"/>
  <c r="U139" i="64" s="1"/>
  <c r="U125" i="64"/>
  <c r="V26" i="64"/>
  <c r="W26" i="64" s="1"/>
  <c r="U124" i="64"/>
  <c r="V11" i="64"/>
  <c r="W11" i="64" s="1"/>
  <c r="U126" i="64"/>
  <c r="V34" i="64"/>
  <c r="W34" i="64" s="1"/>
  <c r="U127" i="64"/>
  <c r="V42" i="64"/>
  <c r="W42" i="64" s="1"/>
  <c r="O124" i="64"/>
  <c r="P11" i="64"/>
  <c r="Q11" i="64" s="1"/>
  <c r="O127" i="64"/>
  <c r="P42" i="64"/>
  <c r="Q42" i="64" s="1"/>
  <c r="O126" i="64"/>
  <c r="P34" i="64"/>
  <c r="Q34" i="64" s="1"/>
  <c r="O125" i="64"/>
  <c r="P26" i="64"/>
  <c r="Q26" i="64" s="1"/>
  <c r="F62" i="64"/>
  <c r="BC62" i="64"/>
  <c r="BD62" i="64" s="1"/>
  <c r="I124" i="64"/>
  <c r="U119" i="64"/>
  <c r="U133" i="64"/>
  <c r="Z118" i="64"/>
  <c r="Z131" i="64"/>
  <c r="O116" i="64"/>
  <c r="O130" i="64"/>
  <c r="U118" i="64"/>
  <c r="U131" i="64"/>
  <c r="Z116" i="64"/>
  <c r="Z130" i="64"/>
  <c r="AC116" i="64"/>
  <c r="AC130" i="64"/>
  <c r="AC119" i="64"/>
  <c r="AC133" i="64"/>
  <c r="AF118" i="64"/>
  <c r="AF131" i="64"/>
  <c r="AI116" i="64"/>
  <c r="AI130" i="64"/>
  <c r="AI119" i="64"/>
  <c r="AI133" i="64"/>
  <c r="J26" i="64"/>
  <c r="K26" i="64" s="1"/>
  <c r="I125" i="64"/>
  <c r="Z119" i="64"/>
  <c r="Z133" i="64"/>
  <c r="AF116" i="64"/>
  <c r="AF130" i="64"/>
  <c r="AF119" i="64"/>
  <c r="AF133" i="64"/>
  <c r="AI118" i="64"/>
  <c r="AI131" i="64"/>
  <c r="U116" i="64"/>
  <c r="U130" i="64"/>
  <c r="O119" i="64"/>
  <c r="O133" i="64"/>
  <c r="J42" i="64"/>
  <c r="K42" i="64" s="1"/>
  <c r="I127" i="64"/>
  <c r="AC118" i="64"/>
  <c r="AC131" i="64"/>
  <c r="O118" i="64"/>
  <c r="O131" i="64"/>
  <c r="J34" i="64"/>
  <c r="K34" i="64" s="1"/>
  <c r="I126" i="64"/>
  <c r="BC32" i="64"/>
  <c r="BD32" i="64" s="1"/>
  <c r="F32" i="64"/>
  <c r="BC63" i="64"/>
  <c r="BD63" i="64" s="1"/>
  <c r="F63" i="64"/>
  <c r="BC45" i="64"/>
  <c r="BD45" i="64" s="1"/>
  <c r="F45" i="64"/>
  <c r="Z114" i="64"/>
  <c r="AI114" i="64"/>
  <c r="U114" i="64"/>
  <c r="O114" i="64"/>
  <c r="AF114" i="64"/>
  <c r="BC72" i="64"/>
  <c r="BD72" i="64" s="1"/>
  <c r="F72" i="64"/>
  <c r="AC114" i="64"/>
  <c r="BC68" i="64"/>
  <c r="BD68" i="64" s="1"/>
  <c r="F68" i="64"/>
  <c r="J58" i="64"/>
  <c r="K58" i="64" s="1"/>
  <c r="I116" i="64"/>
  <c r="I140" i="64" s="1"/>
  <c r="J11" i="64"/>
  <c r="K11" i="64" s="1"/>
  <c r="I114" i="64"/>
  <c r="I138" i="64" s="1"/>
  <c r="J65" i="64"/>
  <c r="K65" i="64" s="1"/>
  <c r="I118" i="64"/>
  <c r="I142" i="64" s="1"/>
  <c r="J79" i="64"/>
  <c r="K79" i="64" s="1"/>
  <c r="I119" i="64"/>
  <c r="I143" i="64" s="1"/>
  <c r="AI80" i="64"/>
  <c r="AI83" i="64" s="1"/>
  <c r="AC80" i="64"/>
  <c r="AC83" i="64" s="1"/>
  <c r="AF80" i="64"/>
  <c r="AF83" i="64" s="1"/>
  <c r="O80" i="64"/>
  <c r="BC24" i="64"/>
  <c r="BD24" i="64" s="1"/>
  <c r="F24" i="64"/>
  <c r="F23" i="64"/>
  <c r="BC23" i="64"/>
  <c r="BD23" i="64" s="1"/>
  <c r="U80" i="64"/>
  <c r="I80" i="64"/>
  <c r="J80" i="64" s="1"/>
  <c r="K80" i="64" s="1"/>
  <c r="Z80" i="64"/>
  <c r="Z83" i="64" s="1"/>
  <c r="BC10" i="64"/>
  <c r="BD10" i="64" s="1"/>
  <c r="F10" i="64"/>
  <c r="AW22" i="64"/>
  <c r="AY22" i="64" s="1"/>
  <c r="AZ22" i="64" s="1"/>
  <c r="AQ22" i="64"/>
  <c r="AN22" i="64"/>
  <c r="O140" i="64" l="1"/>
  <c r="U140" i="64" s="1"/>
  <c r="O143" i="64"/>
  <c r="U143" i="64" s="1"/>
  <c r="O142" i="64"/>
  <c r="U142" i="64" s="1"/>
  <c r="O138" i="64"/>
  <c r="I145" i="64"/>
  <c r="Z134" i="64"/>
  <c r="U121" i="64"/>
  <c r="U83" i="64"/>
  <c r="V83" i="64" s="1"/>
  <c r="W83" i="64" s="1"/>
  <c r="V80" i="64"/>
  <c r="W80" i="64" s="1"/>
  <c r="O134" i="64"/>
  <c r="O83" i="64"/>
  <c r="P83" i="64" s="1"/>
  <c r="Q83" i="64" s="1"/>
  <c r="P80" i="64"/>
  <c r="Q80" i="64" s="1"/>
  <c r="AF121" i="64"/>
  <c r="Z121" i="64"/>
  <c r="U134" i="64"/>
  <c r="AC121" i="64"/>
  <c r="O121" i="64"/>
  <c r="AI134" i="64"/>
  <c r="AC134" i="64"/>
  <c r="AF134" i="64"/>
  <c r="AI121" i="64"/>
  <c r="I134" i="64"/>
  <c r="I121" i="64"/>
  <c r="I83" i="64"/>
  <c r="J83" i="64" s="1"/>
  <c r="K83" i="64" s="1"/>
  <c r="BC22" i="64"/>
  <c r="BD22" i="64" s="1"/>
  <c r="O145" i="64" l="1"/>
  <c r="U138" i="64"/>
  <c r="G9" i="9"/>
  <c r="H9" i="9"/>
  <c r="J9" i="9"/>
  <c r="K9" i="9"/>
  <c r="M9" i="9"/>
  <c r="N9" i="9"/>
  <c r="P9" i="9"/>
  <c r="Q9" i="9"/>
  <c r="S9" i="9"/>
  <c r="T9" i="9"/>
  <c r="V9" i="9"/>
  <c r="W9" i="9"/>
  <c r="Y9" i="9"/>
  <c r="Z9" i="9"/>
  <c r="AB9" i="9"/>
  <c r="AC9" i="9"/>
  <c r="AE9" i="9"/>
  <c r="AF9" i="9"/>
  <c r="AH9" i="9"/>
  <c r="AI9" i="9"/>
  <c r="AK9" i="9"/>
  <c r="AL9" i="9"/>
  <c r="AN9" i="9"/>
  <c r="AO9" i="9"/>
  <c r="U145" i="64" l="1"/>
  <c r="AQ9" i="9"/>
  <c r="AP9" i="9"/>
  <c r="AR9" i="9" l="1"/>
  <c r="AS9" i="9" s="1"/>
  <c r="AN56" i="9"/>
  <c r="AK56" i="9"/>
  <c r="AN55" i="9"/>
  <c r="AK55" i="9"/>
  <c r="AN54" i="9"/>
  <c r="AK54" i="9"/>
  <c r="AN53" i="9"/>
  <c r="AK53" i="9"/>
  <c r="AN52" i="9"/>
  <c r="AK52" i="9"/>
  <c r="AN51" i="9"/>
  <c r="AK51" i="9"/>
  <c r="AN50" i="9"/>
  <c r="AK50" i="9"/>
  <c r="AN49" i="9"/>
  <c r="AK49" i="9"/>
  <c r="AN48" i="9"/>
  <c r="AK48" i="9"/>
  <c r="AO47" i="9"/>
  <c r="AN47" i="9"/>
  <c r="AL47" i="9"/>
  <c r="AK47" i="9"/>
  <c r="AO46" i="9"/>
  <c r="AN46" i="9"/>
  <c r="AL46" i="9"/>
  <c r="AK46" i="9"/>
  <c r="AO45" i="9"/>
  <c r="AN45" i="9"/>
  <c r="AL45" i="9"/>
  <c r="AK45" i="9"/>
  <c r="AN44" i="9"/>
  <c r="AK44" i="9"/>
  <c r="AN43" i="9"/>
  <c r="AK43" i="9"/>
  <c r="AN42" i="9"/>
  <c r="AK42" i="9"/>
  <c r="AN41" i="9"/>
  <c r="AK41" i="9"/>
  <c r="AN40" i="9"/>
  <c r="AK40" i="9"/>
  <c r="AO39" i="9"/>
  <c r="AN39" i="9"/>
  <c r="AL39" i="9"/>
  <c r="AK39" i="9"/>
  <c r="AO38" i="9"/>
  <c r="AN38" i="9"/>
  <c r="AL38" i="9"/>
  <c r="AK38" i="9"/>
  <c r="AO37" i="9"/>
  <c r="AN37" i="9"/>
  <c r="AL37" i="9"/>
  <c r="AK37" i="9"/>
  <c r="AO36" i="9"/>
  <c r="AN36" i="9"/>
  <c r="AL36" i="9"/>
  <c r="AK36" i="9"/>
  <c r="AO35" i="9"/>
  <c r="AN35" i="9"/>
  <c r="AL35" i="9"/>
  <c r="AK35" i="9"/>
  <c r="AO34" i="9"/>
  <c r="AN34" i="9"/>
  <c r="AL34" i="9"/>
  <c r="AK34" i="9"/>
  <c r="AO33" i="9"/>
  <c r="AN33" i="9"/>
  <c r="AL33" i="9"/>
  <c r="AK33" i="9"/>
  <c r="AO32" i="9"/>
  <c r="AN32" i="9"/>
  <c r="AL32" i="9"/>
  <c r="AK32" i="9"/>
  <c r="AN31" i="9"/>
  <c r="AK31" i="9"/>
  <c r="AN30" i="9"/>
  <c r="AK30" i="9"/>
  <c r="AO29" i="9"/>
  <c r="AN29" i="9"/>
  <c r="AL29" i="9"/>
  <c r="AK29" i="9"/>
  <c r="AO28" i="9"/>
  <c r="AN28" i="9"/>
  <c r="AL28" i="9"/>
  <c r="AK28" i="9"/>
  <c r="AN27" i="9"/>
  <c r="AK27" i="9"/>
  <c r="AN26" i="9"/>
  <c r="AK26" i="9"/>
  <c r="AN25" i="9"/>
  <c r="AK25" i="9"/>
  <c r="AN24" i="9"/>
  <c r="AK24" i="9"/>
  <c r="AN23" i="9"/>
  <c r="AK23" i="9"/>
  <c r="AO22" i="9"/>
  <c r="AN22" i="9"/>
  <c r="AL22" i="9"/>
  <c r="AK22" i="9"/>
  <c r="AO21" i="9"/>
  <c r="AN21" i="9"/>
  <c r="AL21" i="9"/>
  <c r="AK21" i="9"/>
  <c r="AO20" i="9"/>
  <c r="AN20" i="9"/>
  <c r="AL20" i="9"/>
  <c r="AK20" i="9"/>
  <c r="AO19" i="9"/>
  <c r="AN19" i="9"/>
  <c r="AL19" i="9"/>
  <c r="AK19" i="9"/>
  <c r="AO18" i="9"/>
  <c r="AN18" i="9"/>
  <c r="AL18" i="9"/>
  <c r="AK18" i="9"/>
  <c r="AO17" i="9"/>
  <c r="AN17" i="9"/>
  <c r="AL17" i="9"/>
  <c r="AK17" i="9"/>
  <c r="AO16" i="9"/>
  <c r="AN16" i="9"/>
  <c r="AL16" i="9"/>
  <c r="AK16" i="9"/>
  <c r="AO15" i="9"/>
  <c r="AN15" i="9"/>
  <c r="AL15" i="9"/>
  <c r="AK15" i="9"/>
  <c r="AO14" i="9"/>
  <c r="AN14" i="9"/>
  <c r="AL14" i="9"/>
  <c r="AK14" i="9"/>
  <c r="AO13" i="9"/>
  <c r="AN13" i="9"/>
  <c r="AL13" i="9"/>
  <c r="AK13" i="9"/>
  <c r="AO12" i="9"/>
  <c r="AN12" i="9"/>
  <c r="AL12" i="9"/>
  <c r="AK12" i="9"/>
  <c r="AO11" i="9"/>
  <c r="AN11" i="9"/>
  <c r="AL11" i="9"/>
  <c r="AK11" i="9"/>
  <c r="AO10" i="9"/>
  <c r="AN10" i="9"/>
  <c r="AL10" i="9"/>
  <c r="AK10" i="9"/>
  <c r="AO8" i="9"/>
  <c r="AN8" i="9"/>
  <c r="AL8" i="9"/>
  <c r="AK8" i="9"/>
  <c r="AO7" i="9"/>
  <c r="AN7" i="9"/>
  <c r="AL7" i="9"/>
  <c r="AK7" i="9"/>
  <c r="AO6" i="9"/>
  <c r="AN6" i="9"/>
  <c r="AL6" i="9"/>
  <c r="AK6" i="9"/>
  <c r="AO5" i="9"/>
  <c r="AN5" i="9"/>
  <c r="AL5" i="9"/>
  <c r="AK5" i="9"/>
  <c r="AN82" i="64" l="1"/>
  <c r="AN120" i="64" s="1"/>
  <c r="AI18" i="9" l="1"/>
  <c r="AH61" i="9"/>
  <c r="AQ81" i="64" l="1"/>
  <c r="BA81" i="64" s="1"/>
  <c r="AQ82" i="64"/>
  <c r="AQ120" i="64" s="1"/>
  <c r="AQ7" i="64"/>
  <c r="AQ76" i="64"/>
  <c r="AQ75" i="64"/>
  <c r="AQ74" i="64"/>
  <c r="AQ67" i="64"/>
  <c r="AQ61" i="64"/>
  <c r="AQ60" i="64"/>
  <c r="AQ57" i="64"/>
  <c r="AQ55" i="64"/>
  <c r="AQ54" i="64"/>
  <c r="AQ53" i="64"/>
  <c r="AQ52" i="64"/>
  <c r="AQ51" i="64"/>
  <c r="AQ50" i="64"/>
  <c r="AQ49" i="64"/>
  <c r="AQ48" i="64"/>
  <c r="AQ47" i="64"/>
  <c r="AQ46" i="64"/>
  <c r="AQ44" i="64"/>
  <c r="AQ41" i="64"/>
  <c r="AQ40" i="64"/>
  <c r="AQ39" i="64"/>
  <c r="AQ38" i="64"/>
  <c r="AQ36" i="64"/>
  <c r="AQ128" i="64" s="1"/>
  <c r="AQ33" i="64"/>
  <c r="AQ31" i="64"/>
  <c r="AQ30" i="64"/>
  <c r="AQ29" i="64"/>
  <c r="AQ28" i="64"/>
  <c r="AQ25" i="64"/>
  <c r="AQ21" i="64"/>
  <c r="AQ20" i="64"/>
  <c r="AQ19" i="64"/>
  <c r="AQ18" i="64"/>
  <c r="AQ17" i="64"/>
  <c r="AQ16" i="64"/>
  <c r="AQ15" i="64"/>
  <c r="AQ14" i="64"/>
  <c r="AQ13" i="64"/>
  <c r="AQ9" i="64"/>
  <c r="AQ8" i="64"/>
  <c r="AQ6" i="64"/>
  <c r="AQ4" i="64"/>
  <c r="AH6" i="9"/>
  <c r="AF18" i="9"/>
  <c r="AQ115" i="64" l="1"/>
  <c r="AQ117" i="64"/>
  <c r="AQ26" i="64"/>
  <c r="AQ125" i="64" s="1"/>
  <c r="AQ34" i="64"/>
  <c r="AQ126" i="64" s="1"/>
  <c r="AQ42" i="64"/>
  <c r="AQ127" i="64" s="1"/>
  <c r="AQ58" i="64"/>
  <c r="AQ11" i="64"/>
  <c r="AQ65" i="64"/>
  <c r="AQ118" i="64" l="1"/>
  <c r="AQ131" i="64"/>
  <c r="AQ116" i="64"/>
  <c r="AQ130" i="64"/>
  <c r="AQ114" i="64"/>
  <c r="AQ124" i="64"/>
  <c r="AH30" i="9"/>
  <c r="AF30" i="9"/>
  <c r="AS30" i="9" s="1"/>
  <c r="AE30" i="9"/>
  <c r="V30" i="9"/>
  <c r="AH18" i="9"/>
  <c r="AE18" i="9"/>
  <c r="AC18" i="9"/>
  <c r="AB18" i="9"/>
  <c r="Z18" i="9"/>
  <c r="Y18" i="9"/>
  <c r="V18" i="9"/>
  <c r="P18" i="9"/>
  <c r="AH27" i="9"/>
  <c r="AE27" i="9"/>
  <c r="W27" i="9"/>
  <c r="V27" i="9"/>
  <c r="T27" i="9"/>
  <c r="S27" i="9"/>
  <c r="Q27" i="9"/>
  <c r="P27" i="9"/>
  <c r="N27" i="9"/>
  <c r="M27" i="9"/>
  <c r="K27" i="9"/>
  <c r="J27" i="9"/>
  <c r="H27" i="9"/>
  <c r="G27" i="9"/>
  <c r="AH26" i="9"/>
  <c r="AE26" i="9"/>
  <c r="W26" i="9"/>
  <c r="V26" i="9"/>
  <c r="T26" i="9"/>
  <c r="S26" i="9"/>
  <c r="Q26" i="9"/>
  <c r="P26" i="9"/>
  <c r="N26" i="9"/>
  <c r="M26" i="9"/>
  <c r="K26" i="9"/>
  <c r="J26" i="9"/>
  <c r="H26" i="9"/>
  <c r="G26" i="9"/>
  <c r="AI15" i="9"/>
  <c r="AH15" i="9"/>
  <c r="AF15" i="9"/>
  <c r="AE15" i="9"/>
  <c r="AC15" i="9"/>
  <c r="AB15" i="9"/>
  <c r="Z15" i="9"/>
  <c r="Y15" i="9"/>
  <c r="W15" i="9"/>
  <c r="V15" i="9"/>
  <c r="T15" i="9"/>
  <c r="S15" i="9"/>
  <c r="Q15" i="9"/>
  <c r="P15" i="9"/>
  <c r="N15" i="9"/>
  <c r="M15" i="9"/>
  <c r="K15" i="9"/>
  <c r="J15" i="9"/>
  <c r="H15" i="9"/>
  <c r="G15" i="9"/>
  <c r="AW4" i="64"/>
  <c r="AY4" i="64" s="1"/>
  <c r="AZ4" i="64" s="1"/>
  <c r="AW6" i="64"/>
  <c r="AY6" i="64" s="1"/>
  <c r="AZ6" i="64" s="1"/>
  <c r="AW7" i="64"/>
  <c r="AY7" i="64" s="1"/>
  <c r="AZ7" i="64" s="1"/>
  <c r="AW8" i="64"/>
  <c r="AY8" i="64" s="1"/>
  <c r="AZ8" i="64" s="1"/>
  <c r="AW9" i="64"/>
  <c r="AY9" i="64" s="1"/>
  <c r="AZ9" i="64" s="1"/>
  <c r="AP11" i="64"/>
  <c r="AP124" i="64" s="1"/>
  <c r="AV11" i="64"/>
  <c r="AV124" i="64" s="1"/>
  <c r="AW13" i="64"/>
  <c r="AW14" i="64"/>
  <c r="AY14" i="64" s="1"/>
  <c r="AZ14" i="64" s="1"/>
  <c r="AW15" i="64"/>
  <c r="AY15" i="64" s="1"/>
  <c r="AZ15" i="64" s="1"/>
  <c r="AW16" i="64"/>
  <c r="AY16" i="64" s="1"/>
  <c r="AZ16" i="64" s="1"/>
  <c r="AW17" i="64"/>
  <c r="AY17" i="64" s="1"/>
  <c r="AZ17" i="64" s="1"/>
  <c r="AW18" i="64"/>
  <c r="AY18" i="64" s="1"/>
  <c r="AZ18" i="64" s="1"/>
  <c r="AW19" i="64"/>
  <c r="AY19" i="64" s="1"/>
  <c r="AZ19" i="64" s="1"/>
  <c r="AW20" i="64"/>
  <c r="AY20" i="64" s="1"/>
  <c r="AZ20" i="64" s="1"/>
  <c r="AW21" i="64"/>
  <c r="AY21" i="64" s="1"/>
  <c r="AZ21" i="64" s="1"/>
  <c r="AW25" i="64"/>
  <c r="AP26" i="64"/>
  <c r="AP125" i="64" s="1"/>
  <c r="AV26" i="64"/>
  <c r="AV125" i="64" s="1"/>
  <c r="AW28" i="64"/>
  <c r="AY28" i="64" s="1"/>
  <c r="AZ28" i="64" s="1"/>
  <c r="AW29" i="64"/>
  <c r="AY29" i="64" s="1"/>
  <c r="AZ29" i="64" s="1"/>
  <c r="AW30" i="64"/>
  <c r="AY30" i="64" s="1"/>
  <c r="AZ30" i="64" s="1"/>
  <c r="AW31" i="64"/>
  <c r="AY31" i="64" s="1"/>
  <c r="AZ31" i="64" s="1"/>
  <c r="AW33" i="64"/>
  <c r="AP34" i="64"/>
  <c r="AP126" i="64" s="1"/>
  <c r="AV34" i="64"/>
  <c r="AV126" i="64" s="1"/>
  <c r="AW36" i="64"/>
  <c r="AW128" i="64" s="1"/>
  <c r="AW38" i="64"/>
  <c r="AY38" i="64" s="1"/>
  <c r="AZ38" i="64" s="1"/>
  <c r="AW39" i="64"/>
  <c r="AY39" i="64" s="1"/>
  <c r="AZ39" i="64" s="1"/>
  <c r="AW40" i="64"/>
  <c r="AY40" i="64" s="1"/>
  <c r="AZ40" i="64" s="1"/>
  <c r="AW41" i="64"/>
  <c r="AY41" i="64" s="1"/>
  <c r="AZ41" i="64" s="1"/>
  <c r="AP42" i="64"/>
  <c r="AP127" i="64" s="1"/>
  <c r="AV42" i="64"/>
  <c r="AV127" i="64" s="1"/>
  <c r="AW44" i="64"/>
  <c r="AY44" i="64" s="1"/>
  <c r="AZ44" i="64" s="1"/>
  <c r="AW46" i="64"/>
  <c r="AY46" i="64" s="1"/>
  <c r="AZ46" i="64" s="1"/>
  <c r="AW47" i="64"/>
  <c r="AY47" i="64" s="1"/>
  <c r="AZ47" i="64" s="1"/>
  <c r="AW48" i="64"/>
  <c r="AY48" i="64" s="1"/>
  <c r="AZ48" i="64" s="1"/>
  <c r="AW49" i="64"/>
  <c r="AY49" i="64" s="1"/>
  <c r="AZ49" i="64" s="1"/>
  <c r="AW50" i="64"/>
  <c r="AY50" i="64" s="1"/>
  <c r="AZ50" i="64" s="1"/>
  <c r="AW51" i="64"/>
  <c r="AY51" i="64" s="1"/>
  <c r="AZ51" i="64" s="1"/>
  <c r="AW52" i="64"/>
  <c r="AY52" i="64" s="1"/>
  <c r="AZ52" i="64" s="1"/>
  <c r="AW53" i="64"/>
  <c r="AY53" i="64" s="1"/>
  <c r="AZ53" i="64" s="1"/>
  <c r="AW54" i="64"/>
  <c r="AY54" i="64" s="1"/>
  <c r="AZ54" i="64" s="1"/>
  <c r="AW55" i="64"/>
  <c r="AY55" i="64" s="1"/>
  <c r="AZ55" i="64" s="1"/>
  <c r="AW57" i="64"/>
  <c r="AP58" i="64"/>
  <c r="AV58" i="64"/>
  <c r="AW60" i="64"/>
  <c r="AY60" i="64" s="1"/>
  <c r="AZ60" i="64" s="1"/>
  <c r="AW61" i="64"/>
  <c r="AY61" i="64" s="1"/>
  <c r="AZ61" i="64" s="1"/>
  <c r="AW64" i="64"/>
  <c r="AY64" i="64" s="1"/>
  <c r="AZ64" i="64" s="1"/>
  <c r="AP65" i="64"/>
  <c r="AV65" i="64"/>
  <c r="AW67" i="64"/>
  <c r="AY67" i="64" s="1"/>
  <c r="AZ67" i="64" s="1"/>
  <c r="AY69" i="64"/>
  <c r="AZ69" i="64" s="1"/>
  <c r="AW70" i="64"/>
  <c r="AY70" i="64" s="1"/>
  <c r="AZ70" i="64" s="1"/>
  <c r="AY71" i="64"/>
  <c r="AZ71" i="64" s="1"/>
  <c r="AY73" i="64"/>
  <c r="AZ73" i="64" s="1"/>
  <c r="AY74" i="64"/>
  <c r="AZ74" i="64" s="1"/>
  <c r="AW75" i="64"/>
  <c r="AY75" i="64" s="1"/>
  <c r="AZ75" i="64" s="1"/>
  <c r="AW76" i="64"/>
  <c r="AY76" i="64" s="1"/>
  <c r="AZ76" i="64" s="1"/>
  <c r="AY78" i="64"/>
  <c r="AP79" i="64"/>
  <c r="AV79" i="64"/>
  <c r="AW82" i="64"/>
  <c r="AW120" i="64" s="1"/>
  <c r="AV119" i="64" l="1"/>
  <c r="AV133" i="64"/>
  <c r="AP118" i="64"/>
  <c r="AP131" i="64"/>
  <c r="AV116" i="64"/>
  <c r="AV130" i="64"/>
  <c r="AP119" i="64"/>
  <c r="AP133" i="64"/>
  <c r="AV118" i="64"/>
  <c r="AV131" i="64"/>
  <c r="AP116" i="64"/>
  <c r="AP130" i="64"/>
  <c r="AP134" i="64" s="1"/>
  <c r="AP114" i="64"/>
  <c r="AP121" i="64" s="1"/>
  <c r="AY57" i="64"/>
  <c r="AZ57" i="64" s="1"/>
  <c r="AW117" i="64"/>
  <c r="AY25" i="64"/>
  <c r="AZ25" i="64" s="1"/>
  <c r="AW115" i="64"/>
  <c r="AV114" i="64"/>
  <c r="AY36" i="64"/>
  <c r="AZ36" i="64" s="1"/>
  <c r="BA82" i="64"/>
  <c r="AY33" i="64"/>
  <c r="AZ33" i="64" s="1"/>
  <c r="AQ18" i="9"/>
  <c r="AX65" i="64"/>
  <c r="AP18" i="9"/>
  <c r="AP27" i="9"/>
  <c r="AP26" i="9"/>
  <c r="AP15" i="9"/>
  <c r="AP30" i="9"/>
  <c r="AQ15" i="9"/>
  <c r="AU65" i="64"/>
  <c r="AQ79" i="64"/>
  <c r="AP80" i="64"/>
  <c r="AP83" i="64" s="1"/>
  <c r="AS18" i="9"/>
  <c r="AW34" i="64"/>
  <c r="AW126" i="64" s="1"/>
  <c r="AV80" i="64"/>
  <c r="AV83" i="64" s="1"/>
  <c r="AR30" i="9"/>
  <c r="AW30" i="9" s="1"/>
  <c r="AX30" i="9" s="1"/>
  <c r="AR18" i="9"/>
  <c r="AW65" i="64"/>
  <c r="AW26" i="64"/>
  <c r="AW125" i="64" s="1"/>
  <c r="AW11" i="64"/>
  <c r="AW124" i="64" s="1"/>
  <c r="AW79" i="64"/>
  <c r="AW42" i="64"/>
  <c r="AW127" i="64" s="1"/>
  <c r="AR65" i="64"/>
  <c r="AW58" i="64"/>
  <c r="AV121" i="64" l="1"/>
  <c r="AV134" i="64"/>
  <c r="AW119" i="64"/>
  <c r="AW133" i="64"/>
  <c r="AQ119" i="64"/>
  <c r="AQ121" i="64" s="1"/>
  <c r="AQ133" i="64"/>
  <c r="AQ134" i="64" s="1"/>
  <c r="AW116" i="64"/>
  <c r="AW130" i="64"/>
  <c r="AW118" i="64"/>
  <c r="AW131" i="64"/>
  <c r="AU118" i="64"/>
  <c r="AU131" i="64"/>
  <c r="AR118" i="64"/>
  <c r="AR131" i="64"/>
  <c r="AX118" i="64"/>
  <c r="AX131" i="64"/>
  <c r="AW114" i="64"/>
  <c r="AW121" i="64" s="1"/>
  <c r="AY65" i="64"/>
  <c r="AZ65" i="64" s="1"/>
  <c r="AR15" i="9"/>
  <c r="AS15" i="9" s="1"/>
  <c r="AW18" i="9"/>
  <c r="AX18" i="9" s="1"/>
  <c r="AW80" i="64"/>
  <c r="AT18" i="9"/>
  <c r="AU18" i="9" s="1"/>
  <c r="AQ80" i="64"/>
  <c r="AW134" i="64" l="1"/>
  <c r="AW83" i="64"/>
  <c r="AQ83" i="64"/>
  <c r="AN4" i="64"/>
  <c r="AN40" i="64"/>
  <c r="Q4" i="9" l="1"/>
  <c r="AB16" i="9" l="1"/>
  <c r="AB21" i="9"/>
  <c r="AB20" i="9"/>
  <c r="AB19" i="9"/>
  <c r="AB14" i="9"/>
  <c r="AB13" i="9"/>
  <c r="AB12" i="9"/>
  <c r="AB11" i="9"/>
  <c r="AB10" i="9"/>
  <c r="AB8" i="9"/>
  <c r="AB7" i="9"/>
  <c r="AB6" i="9"/>
  <c r="AB5" i="9"/>
  <c r="AB4" i="9"/>
  <c r="V61" i="9"/>
  <c r="V57" i="9"/>
  <c r="V56" i="9"/>
  <c r="V55" i="9"/>
  <c r="V54" i="9"/>
  <c r="V53" i="9"/>
  <c r="V52" i="9"/>
  <c r="V51" i="9"/>
  <c r="V50" i="9"/>
  <c r="V49" i="9"/>
  <c r="V48" i="9"/>
  <c r="V47" i="9"/>
  <c r="V46" i="9"/>
  <c r="V45" i="9"/>
  <c r="V44" i="9"/>
  <c r="V43" i="9"/>
  <c r="V42" i="9"/>
  <c r="V41" i="9"/>
  <c r="V40" i="9"/>
  <c r="V39" i="9"/>
  <c r="V38" i="9"/>
  <c r="V37" i="9"/>
  <c r="V36" i="9"/>
  <c r="V35" i="9"/>
  <c r="V34" i="9"/>
  <c r="V33" i="9"/>
  <c r="V32" i="9"/>
  <c r="V31" i="9"/>
  <c r="V29" i="9"/>
  <c r="V28" i="9"/>
  <c r="V25" i="9"/>
  <c r="V24" i="9"/>
  <c r="V23" i="9"/>
  <c r="V22" i="9"/>
  <c r="V17" i="9"/>
  <c r="V16" i="9"/>
  <c r="V21" i="9"/>
  <c r="V20" i="9"/>
  <c r="V19" i="9"/>
  <c r="V14" i="9"/>
  <c r="V13" i="9"/>
  <c r="V12" i="9"/>
  <c r="V11" i="9"/>
  <c r="V10" i="9"/>
  <c r="V8" i="9"/>
  <c r="V7" i="9"/>
  <c r="V6" i="9"/>
  <c r="V5" i="9"/>
  <c r="V4" i="9"/>
  <c r="V59" i="9" l="1"/>
  <c r="P61" i="9" l="1"/>
  <c r="P57" i="9"/>
  <c r="P56" i="9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29" i="9"/>
  <c r="P28" i="9"/>
  <c r="P25" i="9"/>
  <c r="P24" i="9"/>
  <c r="P23" i="9"/>
  <c r="P22" i="9"/>
  <c r="P17" i="9"/>
  <c r="P16" i="9"/>
  <c r="P21" i="9"/>
  <c r="P20" i="9"/>
  <c r="P19" i="9"/>
  <c r="P14" i="9"/>
  <c r="P13" i="9"/>
  <c r="P12" i="9"/>
  <c r="P11" i="9"/>
  <c r="P10" i="9"/>
  <c r="P8" i="9"/>
  <c r="P7" i="9"/>
  <c r="P6" i="9"/>
  <c r="P5" i="9"/>
  <c r="P4" i="9"/>
  <c r="P59" i="9" l="1"/>
  <c r="Y5" i="9" l="1"/>
  <c r="Y6" i="9"/>
  <c r="Y7" i="9"/>
  <c r="Y8" i="9"/>
  <c r="Y10" i="9"/>
  <c r="Y11" i="9"/>
  <c r="Y12" i="9"/>
  <c r="Y13" i="9"/>
  <c r="Y14" i="9"/>
  <c r="Y19" i="9"/>
  <c r="Y20" i="9"/>
  <c r="Y21" i="9"/>
  <c r="Y16" i="9"/>
  <c r="Y17" i="9"/>
  <c r="Y22" i="9"/>
  <c r="Y23" i="9"/>
  <c r="Y24" i="9"/>
  <c r="Y28" i="9"/>
  <c r="Y29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AH56" i="9" l="1"/>
  <c r="AE56" i="9"/>
  <c r="AB56" i="9"/>
  <c r="S56" i="9"/>
  <c r="M56" i="9"/>
  <c r="J56" i="9"/>
  <c r="G56" i="9"/>
  <c r="E56" i="71"/>
  <c r="D56" i="71"/>
  <c r="AH31" i="9"/>
  <c r="AE31" i="9"/>
  <c r="AB31" i="9"/>
  <c r="AN41" i="64"/>
  <c r="AP56" i="9" l="1"/>
  <c r="AN31" i="64" l="1"/>
  <c r="AN20" i="64"/>
  <c r="AM11" i="64"/>
  <c r="AM124" i="64" s="1"/>
  <c r="AJ11" i="64"/>
  <c r="AJ124" i="64" s="1"/>
  <c r="U59" i="9" l="1"/>
  <c r="BC20" i="64" l="1"/>
  <c r="BD20" i="64" s="1"/>
  <c r="C57" i="66" l="1"/>
  <c r="C56" i="66"/>
  <c r="C55" i="66"/>
  <c r="C54" i="66"/>
  <c r="C53" i="66"/>
  <c r="C52" i="66"/>
  <c r="C51" i="66"/>
  <c r="C50" i="66"/>
  <c r="C49" i="66"/>
  <c r="C48" i="66"/>
  <c r="C47" i="66"/>
  <c r="C46" i="66"/>
  <c r="C45" i="66"/>
  <c r="C44" i="66"/>
  <c r="C43" i="66"/>
  <c r="C42" i="66"/>
  <c r="C41" i="66"/>
  <c r="C40" i="66"/>
  <c r="C39" i="66"/>
  <c r="C38" i="66"/>
  <c r="C37" i="66"/>
  <c r="C36" i="66"/>
  <c r="C35" i="66"/>
  <c r="C34" i="66"/>
  <c r="C33" i="66"/>
  <c r="C32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C10" i="66"/>
  <c r="C9" i="66"/>
  <c r="C8" i="66"/>
  <c r="C7" i="66"/>
  <c r="C6" i="66"/>
  <c r="C5" i="66"/>
  <c r="C4" i="66"/>
  <c r="W47" i="9" l="1"/>
  <c r="W46" i="9"/>
  <c r="W45" i="9"/>
  <c r="W39" i="9"/>
  <c r="W38" i="9"/>
  <c r="W37" i="9"/>
  <c r="W36" i="9"/>
  <c r="W35" i="9"/>
  <c r="W34" i="9"/>
  <c r="W33" i="9"/>
  <c r="W32" i="9"/>
  <c r="W29" i="9"/>
  <c r="W28" i="9"/>
  <c r="W22" i="9"/>
  <c r="W17" i="9"/>
  <c r="W16" i="9"/>
  <c r="W21" i="9"/>
  <c r="W20" i="9"/>
  <c r="W19" i="9"/>
  <c r="W14" i="9"/>
  <c r="W13" i="9"/>
  <c r="W12" i="9"/>
  <c r="W11" i="9"/>
  <c r="W10" i="9"/>
  <c r="W8" i="9"/>
  <c r="W7" i="9"/>
  <c r="W6" i="9"/>
  <c r="W5" i="9"/>
  <c r="W4" i="9"/>
  <c r="AM65" i="64" l="1"/>
  <c r="AJ65" i="64"/>
  <c r="AM58" i="64"/>
  <c r="AJ58" i="64"/>
  <c r="AM116" i="64" l="1"/>
  <c r="AM130" i="64"/>
  <c r="AM118" i="64"/>
  <c r="AM131" i="64"/>
  <c r="AJ116" i="64"/>
  <c r="AJ130" i="64"/>
  <c r="AJ118" i="64"/>
  <c r="AJ131" i="64"/>
  <c r="AM59" i="9"/>
  <c r="AM62" i="9" s="1"/>
  <c r="AJ59" i="9"/>
  <c r="AJ62" i="9" s="1"/>
  <c r="AD59" i="9"/>
  <c r="AD62" i="9" s="1"/>
  <c r="AA59" i="9"/>
  <c r="AA62" i="9" s="1"/>
  <c r="X59" i="9"/>
  <c r="X62" i="9" s="1"/>
  <c r="U62" i="9"/>
  <c r="R59" i="9"/>
  <c r="R62" i="9" s="1"/>
  <c r="O59" i="9"/>
  <c r="O62" i="9" s="1"/>
  <c r="L59" i="9"/>
  <c r="L62" i="9" s="1"/>
  <c r="I59" i="9"/>
  <c r="I62" i="9" s="1"/>
  <c r="AM79" i="64" l="1"/>
  <c r="AJ79" i="64"/>
  <c r="AM42" i="64"/>
  <c r="AM127" i="64" s="1"/>
  <c r="AJ42" i="64"/>
  <c r="AJ127" i="64" s="1"/>
  <c r="AM34" i="64"/>
  <c r="AM126" i="64" s="1"/>
  <c r="AJ34" i="64"/>
  <c r="AJ126" i="64" s="1"/>
  <c r="AM26" i="64"/>
  <c r="AJ26" i="64"/>
  <c r="AN36" i="64"/>
  <c r="AN33" i="64"/>
  <c r="AN76" i="64"/>
  <c r="AN75" i="64"/>
  <c r="AN74" i="64"/>
  <c r="AN67" i="64"/>
  <c r="AN61" i="64"/>
  <c r="AN60" i="64"/>
  <c r="AN57" i="64"/>
  <c r="AN55" i="64"/>
  <c r="AN54" i="64"/>
  <c r="AN53" i="64"/>
  <c r="AN52" i="64"/>
  <c r="AN51" i="64"/>
  <c r="AN50" i="64"/>
  <c r="AN49" i="64"/>
  <c r="AN48" i="64"/>
  <c r="AN47" i="64"/>
  <c r="AN46" i="64"/>
  <c r="AN44" i="64"/>
  <c r="AN39" i="64"/>
  <c r="AN38" i="64"/>
  <c r="AN25" i="64"/>
  <c r="AN21" i="64"/>
  <c r="AN19" i="64"/>
  <c r="AN18" i="64"/>
  <c r="AN30" i="64"/>
  <c r="AN29" i="64"/>
  <c r="AN28" i="64"/>
  <c r="AN17" i="64"/>
  <c r="AN16" i="64"/>
  <c r="AN15" i="64"/>
  <c r="AK15" i="64"/>
  <c r="AN14" i="64"/>
  <c r="AN13" i="64"/>
  <c r="AK13" i="64"/>
  <c r="AN9" i="64"/>
  <c r="AN8" i="64"/>
  <c r="AN7" i="64"/>
  <c r="AN6" i="64"/>
  <c r="AJ114" i="64" l="1"/>
  <c r="AJ125" i="64"/>
  <c r="AJ119" i="64"/>
  <c r="AJ133" i="64"/>
  <c r="AN128" i="64"/>
  <c r="AM114" i="64"/>
  <c r="AM125" i="64"/>
  <c r="AM119" i="64"/>
  <c r="AM133" i="64"/>
  <c r="AN115" i="64"/>
  <c r="AN117" i="64"/>
  <c r="F33" i="64"/>
  <c r="F80" i="64" s="1"/>
  <c r="BB65" i="64"/>
  <c r="AR11" i="64"/>
  <c r="AR124" i="64" s="1"/>
  <c r="AX11" i="64"/>
  <c r="AX124" i="64" s="1"/>
  <c r="AL11" i="64"/>
  <c r="AL124" i="64" s="1"/>
  <c r="AM80" i="64"/>
  <c r="AM83" i="64" s="1"/>
  <c r="AJ80" i="64"/>
  <c r="AJ83" i="64" s="1"/>
  <c r="AN65" i="64"/>
  <c r="AK11" i="64"/>
  <c r="AK65" i="64"/>
  <c r="AN11" i="64"/>
  <c r="AN124" i="64" s="1"/>
  <c r="AO65" i="64"/>
  <c r="AL58" i="64"/>
  <c r="AN58" i="64"/>
  <c r="AO58" i="64"/>
  <c r="AK42" i="64"/>
  <c r="AK127" i="64" s="1"/>
  <c r="AK58" i="64"/>
  <c r="AL65" i="64"/>
  <c r="AK79" i="64"/>
  <c r="AL34" i="64"/>
  <c r="AL126" i="64" s="1"/>
  <c r="AO26" i="64"/>
  <c r="AO125" i="64" s="1"/>
  <c r="AN34" i="64"/>
  <c r="AN126" i="64" s="1"/>
  <c r="AN26" i="64"/>
  <c r="AN125" i="64" s="1"/>
  <c r="AK26" i="64"/>
  <c r="AK125" i="64" s="1"/>
  <c r="AN79" i="64"/>
  <c r="AK34" i="64"/>
  <c r="AK126" i="64" s="1"/>
  <c r="AN42" i="64"/>
  <c r="AN127" i="64" s="1"/>
  <c r="AO11" i="64"/>
  <c r="AO124" i="64" s="1"/>
  <c r="AN116" i="64" l="1"/>
  <c r="AN130" i="64"/>
  <c r="AK118" i="64"/>
  <c r="AK131" i="64"/>
  <c r="AN119" i="64"/>
  <c r="AN133" i="64"/>
  <c r="AK119" i="64"/>
  <c r="AK133" i="64"/>
  <c r="AK116" i="64"/>
  <c r="AK130" i="64"/>
  <c r="AK114" i="64"/>
  <c r="AK124" i="64"/>
  <c r="AM134" i="64"/>
  <c r="AJ134" i="64"/>
  <c r="AN118" i="64"/>
  <c r="AN131" i="64"/>
  <c r="AM121" i="64"/>
  <c r="AJ121" i="64"/>
  <c r="AO116" i="64"/>
  <c r="AO130" i="64"/>
  <c r="AL116" i="64"/>
  <c r="AL130" i="64"/>
  <c r="AL118" i="64"/>
  <c r="AL131" i="64"/>
  <c r="AO118" i="64"/>
  <c r="AO131" i="64"/>
  <c r="AN114" i="64"/>
  <c r="AY11" i="64"/>
  <c r="AZ11" i="64" s="1"/>
  <c r="BB26" i="64"/>
  <c r="BC53" i="64"/>
  <c r="BD53" i="64" s="1"/>
  <c r="BC54" i="64"/>
  <c r="BD54" i="64" s="1"/>
  <c r="BC77" i="64"/>
  <c r="BD77" i="64" s="1"/>
  <c r="BB11" i="64"/>
  <c r="BA11" i="64"/>
  <c r="BA58" i="64"/>
  <c r="BA26" i="64"/>
  <c r="BA79" i="64"/>
  <c r="BA65" i="64"/>
  <c r="BA42" i="64"/>
  <c r="BA34" i="64"/>
  <c r="BC69" i="64"/>
  <c r="BD69" i="64" s="1"/>
  <c r="BC74" i="64"/>
  <c r="BD74" i="64" s="1"/>
  <c r="AX42" i="64"/>
  <c r="AX127" i="64" s="1"/>
  <c r="BC70" i="64"/>
  <c r="BD70" i="64" s="1"/>
  <c r="BC73" i="64"/>
  <c r="BD73" i="64" s="1"/>
  <c r="AU11" i="64"/>
  <c r="AU124" i="64" s="1"/>
  <c r="AU42" i="64"/>
  <c r="AU127" i="64" s="1"/>
  <c r="BC76" i="64"/>
  <c r="BD76" i="64" s="1"/>
  <c r="BC75" i="64"/>
  <c r="BD75" i="64" s="1"/>
  <c r="BC67" i="64"/>
  <c r="BD67" i="64" s="1"/>
  <c r="AR79" i="64"/>
  <c r="BC71" i="64"/>
  <c r="BD71" i="64" s="1"/>
  <c r="AU26" i="64"/>
  <c r="AU125" i="64" s="1"/>
  <c r="AR34" i="64"/>
  <c r="AR126" i="64" s="1"/>
  <c r="AU79" i="64"/>
  <c r="AR26" i="64"/>
  <c r="AR125" i="64" s="1"/>
  <c r="AR58" i="64"/>
  <c r="AU34" i="64"/>
  <c r="AU126" i="64" s="1"/>
  <c r="AX79" i="64"/>
  <c r="AX26" i="64"/>
  <c r="AX58" i="64"/>
  <c r="AU58" i="64"/>
  <c r="AX34" i="64"/>
  <c r="AX126" i="64" s="1"/>
  <c r="AR42" i="64"/>
  <c r="AR127" i="64" s="1"/>
  <c r="AO42" i="64"/>
  <c r="AO127" i="64" s="1"/>
  <c r="AL26" i="64"/>
  <c r="AL42" i="64"/>
  <c r="AL127" i="64" s="1"/>
  <c r="AK80" i="64"/>
  <c r="AN80" i="64"/>
  <c r="AO34" i="64"/>
  <c r="BC82" i="64"/>
  <c r="AL79" i="64"/>
  <c r="AO79" i="64"/>
  <c r="BC15" i="64"/>
  <c r="BD15" i="64" s="1"/>
  <c r="BC36" i="64"/>
  <c r="BD36" i="64" s="1"/>
  <c r="BC17" i="64"/>
  <c r="BD17" i="64" s="1"/>
  <c r="BC18" i="64"/>
  <c r="BD18" i="64" s="1"/>
  <c r="BC19" i="64"/>
  <c r="BD19" i="64" s="1"/>
  <c r="BC16" i="64"/>
  <c r="BD16" i="64" s="1"/>
  <c r="BC50" i="64"/>
  <c r="BD50" i="64" s="1"/>
  <c r="BC60" i="64"/>
  <c r="BD60" i="64" s="1"/>
  <c r="BC6" i="64"/>
  <c r="BD6" i="64" s="1"/>
  <c r="BC61" i="64"/>
  <c r="BD61" i="64" s="1"/>
  <c r="BC29" i="64"/>
  <c r="BD29" i="64" s="1"/>
  <c r="BC30" i="64"/>
  <c r="BD30" i="64" s="1"/>
  <c r="BC8" i="64"/>
  <c r="BD8" i="64" s="1"/>
  <c r="BC39" i="64"/>
  <c r="BD39" i="64" s="1"/>
  <c r="BC21" i="64"/>
  <c r="BD21" i="64" s="1"/>
  <c r="BC7" i="64"/>
  <c r="BD7" i="64" s="1"/>
  <c r="BC44" i="64"/>
  <c r="BD44" i="64" s="1"/>
  <c r="BC51" i="64"/>
  <c r="BD51" i="64" s="1"/>
  <c r="BC38" i="64"/>
  <c r="BD38" i="64" s="1"/>
  <c r="BC48" i="64"/>
  <c r="BD48" i="64" s="1"/>
  <c r="BC46" i="64"/>
  <c r="BD46" i="64" s="1"/>
  <c r="BC52" i="64"/>
  <c r="BD52" i="64" s="1"/>
  <c r="BC47" i="64"/>
  <c r="BD47" i="64" s="1"/>
  <c r="BC64" i="64"/>
  <c r="BD64" i="64" s="1"/>
  <c r="BC9" i="64"/>
  <c r="BD9" i="64" s="1"/>
  <c r="BC49" i="64"/>
  <c r="BD49" i="64" s="1"/>
  <c r="BC28" i="64"/>
  <c r="BD28" i="64" s="1"/>
  <c r="BC13" i="64"/>
  <c r="BC14" i="64"/>
  <c r="BD14" i="64" s="1"/>
  <c r="BC4" i="64"/>
  <c r="BD4" i="64" s="1"/>
  <c r="AN134" i="64" l="1"/>
  <c r="AN121" i="64"/>
  <c r="AK134" i="64"/>
  <c r="AK121" i="64"/>
  <c r="AL119" i="64"/>
  <c r="AL133" i="64"/>
  <c r="AX116" i="64"/>
  <c r="AX130" i="64"/>
  <c r="AX119" i="64"/>
  <c r="AX133" i="64"/>
  <c r="AR116" i="64"/>
  <c r="AR130" i="64"/>
  <c r="AU119" i="64"/>
  <c r="AU133" i="64"/>
  <c r="AR119" i="64"/>
  <c r="AR133" i="64"/>
  <c r="AO119" i="64"/>
  <c r="AO133" i="64"/>
  <c r="AO114" i="64"/>
  <c r="AO126" i="64"/>
  <c r="AL114" i="64"/>
  <c r="AL121" i="64" s="1"/>
  <c r="AL125" i="64"/>
  <c r="AU116" i="64"/>
  <c r="AU130" i="64"/>
  <c r="AX114" i="64"/>
  <c r="AX121" i="64" s="1"/>
  <c r="AX125" i="64"/>
  <c r="AX134" i="64" s="1"/>
  <c r="AR114" i="64"/>
  <c r="AU114" i="64"/>
  <c r="AY26" i="64"/>
  <c r="AZ26" i="64" s="1"/>
  <c r="AY34" i="64"/>
  <c r="AZ34" i="64" s="1"/>
  <c r="AY79" i="64"/>
  <c r="AZ79" i="64" s="1"/>
  <c r="AY42" i="64"/>
  <c r="AZ42" i="64" s="1"/>
  <c r="AY58" i="64"/>
  <c r="AZ58" i="64" s="1"/>
  <c r="AN83" i="64"/>
  <c r="AK83" i="64"/>
  <c r="BB58" i="64"/>
  <c r="BC57" i="64"/>
  <c r="BD57" i="64" s="1"/>
  <c r="BC25" i="64"/>
  <c r="BD25" i="64" s="1"/>
  <c r="BA91" i="64"/>
  <c r="BB79" i="64"/>
  <c r="BB42" i="64"/>
  <c r="BC40" i="64"/>
  <c r="BD40" i="64" s="1"/>
  <c r="BA80" i="64"/>
  <c r="BA83" i="64" s="1"/>
  <c r="BB34" i="64"/>
  <c r="BC55" i="64"/>
  <c r="BD55" i="64" s="1"/>
  <c r="AR80" i="64"/>
  <c r="BB91" i="64"/>
  <c r="AU80" i="64"/>
  <c r="BC31" i="64"/>
  <c r="BD31" i="64" s="1"/>
  <c r="AX80" i="64"/>
  <c r="AO80" i="64"/>
  <c r="AL80" i="64"/>
  <c r="AL83" i="64" s="1"/>
  <c r="BC41" i="64"/>
  <c r="BD41" i="64" s="1"/>
  <c r="BC78" i="64"/>
  <c r="BD13" i="64"/>
  <c r="BC65" i="64"/>
  <c r="BD65" i="64" s="1"/>
  <c r="BC33" i="64"/>
  <c r="BD33" i="64" s="1"/>
  <c r="AL134" i="64" l="1"/>
  <c r="AO121" i="64"/>
  <c r="AU134" i="64"/>
  <c r="AO134" i="64"/>
  <c r="AX86" i="64"/>
  <c r="AR121" i="64"/>
  <c r="AU121" i="64"/>
  <c r="AR134" i="64"/>
  <c r="AX83" i="64"/>
  <c r="AY83" i="64" s="1"/>
  <c r="AZ83" i="64" s="1"/>
  <c r="AY80" i="64"/>
  <c r="AZ80" i="64" s="1"/>
  <c r="AR83" i="64"/>
  <c r="BC58" i="64"/>
  <c r="BD58" i="64" s="1"/>
  <c r="BC26" i="64"/>
  <c r="BD26" i="64" s="1"/>
  <c r="BB80" i="64"/>
  <c r="BB83" i="64" s="1"/>
  <c r="AU83" i="64"/>
  <c r="AO83" i="64"/>
  <c r="BC79" i="64"/>
  <c r="BD79" i="64" s="1"/>
  <c r="BC42" i="64"/>
  <c r="BD42" i="64" s="1"/>
  <c r="BC34" i="64"/>
  <c r="BD34" i="64" s="1"/>
  <c r="BC11" i="64"/>
  <c r="BD11" i="64" s="1"/>
  <c r="AX122" i="64" l="1"/>
  <c r="AZ122" i="64" s="1"/>
  <c r="AZ123" i="64" s="1"/>
  <c r="BC80" i="64"/>
  <c r="BD80" i="64" s="1"/>
  <c r="BC83" i="64" l="1"/>
  <c r="BD83" i="64" s="1"/>
  <c r="AI22" i="9" l="1"/>
  <c r="AH22" i="9"/>
  <c r="AF22" i="9"/>
  <c r="AE22" i="9"/>
  <c r="AC22" i="9"/>
  <c r="AB22" i="9"/>
  <c r="Z22" i="9"/>
  <c r="T22" i="9"/>
  <c r="S22" i="9"/>
  <c r="Q22" i="9"/>
  <c r="N22" i="9"/>
  <c r="M22" i="9"/>
  <c r="K22" i="9"/>
  <c r="J22" i="9"/>
  <c r="H22" i="9"/>
  <c r="G22" i="9"/>
  <c r="O7" i="62"/>
  <c r="O3" i="62"/>
  <c r="O4" i="62"/>
  <c r="O5" i="62"/>
  <c r="O6" i="62"/>
  <c r="O8" i="62" l="1"/>
  <c r="AP22" i="9"/>
  <c r="AQ22" i="9"/>
  <c r="AR22" i="9" l="1"/>
  <c r="AS22" i="9" s="1"/>
  <c r="G61" i="9" l="1"/>
  <c r="AI45" i="9"/>
  <c r="AH45" i="9"/>
  <c r="AF45" i="9"/>
  <c r="AE45" i="9"/>
  <c r="AC45" i="9"/>
  <c r="AB45" i="9"/>
  <c r="Z45" i="9"/>
  <c r="T45" i="9"/>
  <c r="S45" i="9"/>
  <c r="Q45" i="9"/>
  <c r="N45" i="9"/>
  <c r="M45" i="9"/>
  <c r="K45" i="9"/>
  <c r="J45" i="9"/>
  <c r="H45" i="9"/>
  <c r="G45" i="9"/>
  <c r="AP45" i="9" l="1"/>
  <c r="AQ45" i="9"/>
  <c r="AR45" i="9" l="1"/>
  <c r="AS45" i="9" s="1"/>
  <c r="AU60" i="9"/>
  <c r="M57" i="9"/>
  <c r="M55" i="9"/>
  <c r="M54" i="9"/>
  <c r="M53" i="9"/>
  <c r="M52" i="9"/>
  <c r="M51" i="9"/>
  <c r="M50" i="9"/>
  <c r="M49" i="9"/>
  <c r="M48" i="9"/>
  <c r="N47" i="9"/>
  <c r="M47" i="9"/>
  <c r="N46" i="9"/>
  <c r="M46" i="9"/>
  <c r="M44" i="9"/>
  <c r="M43" i="9"/>
  <c r="M42" i="9"/>
  <c r="M41" i="9"/>
  <c r="M40" i="9"/>
  <c r="N39" i="9"/>
  <c r="M39" i="9"/>
  <c r="N38" i="9"/>
  <c r="M38" i="9"/>
  <c r="N37" i="9"/>
  <c r="M37" i="9"/>
  <c r="N36" i="9"/>
  <c r="M36" i="9"/>
  <c r="N35" i="9"/>
  <c r="M35" i="9"/>
  <c r="N34" i="9"/>
  <c r="M34" i="9"/>
  <c r="N33" i="9"/>
  <c r="M33" i="9"/>
  <c r="N32" i="9"/>
  <c r="M32" i="9"/>
  <c r="M25" i="9"/>
  <c r="N21" i="9"/>
  <c r="M21" i="9"/>
  <c r="N20" i="9"/>
  <c r="M20" i="9"/>
  <c r="N19" i="9"/>
  <c r="M19" i="9"/>
  <c r="M31" i="9"/>
  <c r="N29" i="9"/>
  <c r="M29" i="9"/>
  <c r="N28" i="9"/>
  <c r="M28" i="9"/>
  <c r="M24" i="9"/>
  <c r="N14" i="9"/>
  <c r="M14" i="9"/>
  <c r="N17" i="9"/>
  <c r="M17" i="9"/>
  <c r="N13" i="9"/>
  <c r="M13" i="9"/>
  <c r="N16" i="9"/>
  <c r="M16" i="9"/>
  <c r="N12" i="9"/>
  <c r="M12" i="9"/>
  <c r="N11" i="9"/>
  <c r="M11" i="9"/>
  <c r="N10" i="9"/>
  <c r="M10" i="9"/>
  <c r="M23" i="9"/>
  <c r="N8" i="9"/>
  <c r="M8" i="9"/>
  <c r="N7" i="9"/>
  <c r="M7" i="9"/>
  <c r="N6" i="9"/>
  <c r="M6" i="9"/>
  <c r="N5" i="9"/>
  <c r="M5" i="9"/>
  <c r="AI19" i="9"/>
  <c r="AH19" i="9"/>
  <c r="AF19" i="9"/>
  <c r="AE19" i="9"/>
  <c r="AC19" i="9"/>
  <c r="Z19" i="9"/>
  <c r="T19" i="9"/>
  <c r="S19" i="9"/>
  <c r="Q19" i="9"/>
  <c r="K19" i="9"/>
  <c r="J19" i="9"/>
  <c r="H19" i="9"/>
  <c r="G19" i="9"/>
  <c r="AI10" i="9"/>
  <c r="AH10" i="9"/>
  <c r="AF10" i="9"/>
  <c r="AE10" i="9"/>
  <c r="AC10" i="9"/>
  <c r="Z10" i="9"/>
  <c r="T10" i="9"/>
  <c r="S10" i="9"/>
  <c r="Q10" i="9"/>
  <c r="AP19" i="9" l="1"/>
  <c r="AP10" i="9"/>
  <c r="AQ10" i="9"/>
  <c r="AQ19" i="9"/>
  <c r="J47" i="9"/>
  <c r="K47" i="9"/>
  <c r="Q47" i="9"/>
  <c r="S47" i="9"/>
  <c r="T47" i="9"/>
  <c r="Z47" i="9"/>
  <c r="AB47" i="9"/>
  <c r="AC47" i="9"/>
  <c r="AE47" i="9"/>
  <c r="AF47" i="9"/>
  <c r="AH47" i="9"/>
  <c r="AI47" i="9"/>
  <c r="J48" i="9"/>
  <c r="S48" i="9"/>
  <c r="AB48" i="9"/>
  <c r="AE48" i="9"/>
  <c r="AH48" i="9"/>
  <c r="J49" i="9"/>
  <c r="S49" i="9"/>
  <c r="AB49" i="9"/>
  <c r="AE49" i="9"/>
  <c r="AG49" i="9"/>
  <c r="AH49" i="9"/>
  <c r="J50" i="9"/>
  <c r="S50" i="9"/>
  <c r="AB50" i="9"/>
  <c r="AE50" i="9"/>
  <c r="AH50" i="9"/>
  <c r="J51" i="9"/>
  <c r="S51" i="9"/>
  <c r="AB51" i="9"/>
  <c r="AE51" i="9"/>
  <c r="AH51" i="9"/>
  <c r="J52" i="9"/>
  <c r="S52" i="9"/>
  <c r="AB52" i="9"/>
  <c r="AE52" i="9"/>
  <c r="AH52" i="9"/>
  <c r="J53" i="9"/>
  <c r="S53" i="9"/>
  <c r="AB53" i="9"/>
  <c r="AE53" i="9"/>
  <c r="AH53" i="9"/>
  <c r="J54" i="9"/>
  <c r="S54" i="9"/>
  <c r="AB54" i="9"/>
  <c r="AE54" i="9"/>
  <c r="AH54" i="9"/>
  <c r="J55" i="9"/>
  <c r="S55" i="9"/>
  <c r="AB55" i="9"/>
  <c r="AE55" i="9"/>
  <c r="AH55" i="9"/>
  <c r="J57" i="9"/>
  <c r="S57" i="9"/>
  <c r="AE57" i="9"/>
  <c r="AH57" i="9"/>
  <c r="AN57" i="9"/>
  <c r="J61" i="9"/>
  <c r="K61" i="9"/>
  <c r="M61" i="9"/>
  <c r="N61" i="9"/>
  <c r="Q61" i="9"/>
  <c r="S61" i="9"/>
  <c r="T61" i="9"/>
  <c r="W61" i="9"/>
  <c r="Y61" i="9"/>
  <c r="Z61" i="9"/>
  <c r="AB61" i="9"/>
  <c r="AC61" i="9"/>
  <c r="AE61" i="9"/>
  <c r="AF61" i="9"/>
  <c r="AI61" i="9"/>
  <c r="AL61" i="9"/>
  <c r="AN61" i="9"/>
  <c r="AO61" i="9"/>
  <c r="I64" i="9"/>
  <c r="AR19" i="9" l="1"/>
  <c r="AS19" i="9" s="1"/>
  <c r="AR10" i="9"/>
  <c r="AS10" i="9" s="1"/>
  <c r="AG59" i="9"/>
  <c r="AG62" i="9" s="1"/>
  <c r="K8" i="9" l="1"/>
  <c r="K7" i="9"/>
  <c r="K6" i="9"/>
  <c r="K5" i="9"/>
  <c r="J8" i="9"/>
  <c r="J7" i="9"/>
  <c r="J6" i="9"/>
  <c r="J5" i="9"/>
  <c r="AO4" i="9" l="1"/>
  <c r="G57" i="9" l="1"/>
  <c r="AP57" i="9" s="1"/>
  <c r="G55" i="9"/>
  <c r="AP55" i="9" s="1"/>
  <c r="G54" i="9"/>
  <c r="AP54" i="9" s="1"/>
  <c r="G53" i="9"/>
  <c r="AP53" i="9" s="1"/>
  <c r="G52" i="9"/>
  <c r="AP52" i="9" s="1"/>
  <c r="G51" i="9"/>
  <c r="AP51" i="9" s="1"/>
  <c r="G50" i="9"/>
  <c r="AP50" i="9" s="1"/>
  <c r="G49" i="9"/>
  <c r="AP49" i="9" s="1"/>
  <c r="G48" i="9"/>
  <c r="AP48" i="9" s="1"/>
  <c r="H47" i="9"/>
  <c r="AQ47" i="9" s="1"/>
  <c r="G47" i="9"/>
  <c r="AP47" i="9" s="1"/>
  <c r="H46" i="9"/>
  <c r="G46" i="9"/>
  <c r="G44" i="9"/>
  <c r="G43" i="9"/>
  <c r="G42" i="9"/>
  <c r="G41" i="9"/>
  <c r="G40" i="9"/>
  <c r="H39" i="9"/>
  <c r="G39" i="9"/>
  <c r="H38" i="9"/>
  <c r="G38" i="9"/>
  <c r="H37" i="9"/>
  <c r="G37" i="9"/>
  <c r="H36" i="9"/>
  <c r="G36" i="9"/>
  <c r="H35" i="9"/>
  <c r="G35" i="9"/>
  <c r="H34" i="9"/>
  <c r="G34" i="9"/>
  <c r="H33" i="9"/>
  <c r="G33" i="9"/>
  <c r="H32" i="9"/>
  <c r="G32" i="9"/>
  <c r="G31" i="9"/>
  <c r="H29" i="9"/>
  <c r="G29" i="9"/>
  <c r="H28" i="9"/>
  <c r="G28" i="9"/>
  <c r="G24" i="9"/>
  <c r="G23" i="9"/>
  <c r="G25" i="9"/>
  <c r="H14" i="9"/>
  <c r="G14" i="9"/>
  <c r="H17" i="9"/>
  <c r="G17" i="9"/>
  <c r="H13" i="9"/>
  <c r="G13" i="9"/>
  <c r="H16" i="9"/>
  <c r="G16" i="9"/>
  <c r="H12" i="9"/>
  <c r="G12" i="9"/>
  <c r="H21" i="9"/>
  <c r="G21" i="9"/>
  <c r="H8" i="9"/>
  <c r="G8" i="9"/>
  <c r="H7" i="9"/>
  <c r="G7" i="9"/>
  <c r="H6" i="9"/>
  <c r="G6" i="9"/>
  <c r="H5" i="9"/>
  <c r="G5" i="9"/>
  <c r="H4" i="9"/>
  <c r="G4" i="9"/>
  <c r="H20" i="9"/>
  <c r="G20" i="9"/>
  <c r="AH44" i="9"/>
  <c r="AE44" i="9"/>
  <c r="AB44" i="9"/>
  <c r="S44" i="9"/>
  <c r="J44" i="9"/>
  <c r="AH41" i="9"/>
  <c r="AE41" i="9"/>
  <c r="AB41" i="9"/>
  <c r="S41" i="9"/>
  <c r="J41" i="9"/>
  <c r="AI38" i="9"/>
  <c r="AH38" i="9"/>
  <c r="AF38" i="9"/>
  <c r="AE38" i="9"/>
  <c r="AC38" i="9"/>
  <c r="AB38" i="9"/>
  <c r="Z38" i="9"/>
  <c r="T38" i="9"/>
  <c r="S38" i="9"/>
  <c r="Q38" i="9"/>
  <c r="K38" i="9"/>
  <c r="J38" i="9"/>
  <c r="S31" i="9"/>
  <c r="J31" i="9"/>
  <c r="J24" i="9"/>
  <c r="S25" i="9"/>
  <c r="J25" i="9"/>
  <c r="AI8" i="9"/>
  <c r="AH8" i="9"/>
  <c r="AF8" i="9"/>
  <c r="AE8" i="9"/>
  <c r="AC8" i="9"/>
  <c r="Z8" i="9"/>
  <c r="T8" i="9"/>
  <c r="S8" i="9"/>
  <c r="Q8" i="9"/>
  <c r="AP8" i="9" l="1"/>
  <c r="AP31" i="9"/>
  <c r="AP41" i="9"/>
  <c r="AQ8" i="9"/>
  <c r="AP38" i="9"/>
  <c r="AQ38" i="9"/>
  <c r="AP44" i="9"/>
  <c r="AR47" i="9"/>
  <c r="AS47" i="9" s="1"/>
  <c r="AR8" i="9" l="1"/>
  <c r="AS8" i="9" s="1"/>
  <c r="AR38" i="9"/>
  <c r="AS38" i="9" s="1"/>
  <c r="AL4" i="9" l="1"/>
  <c r="AK4" i="9"/>
  <c r="AH25" i="9" l="1"/>
  <c r="Z11" i="9" l="1"/>
  <c r="AE25" i="9"/>
  <c r="AP25" i="9" s="1"/>
  <c r="AB17" i="9" l="1"/>
  <c r="AB23" i="9"/>
  <c r="AB24" i="9"/>
  <c r="AB28" i="9"/>
  <c r="AB29" i="9"/>
  <c r="AB32" i="9"/>
  <c r="AB33" i="9"/>
  <c r="AB34" i="9"/>
  <c r="AB35" i="9"/>
  <c r="AB36" i="9"/>
  <c r="AB37" i="9"/>
  <c r="AB39" i="9"/>
  <c r="AB40" i="9"/>
  <c r="AB42" i="9"/>
  <c r="AB43" i="9"/>
  <c r="AB46" i="9"/>
  <c r="AB59" i="9" l="1"/>
  <c r="AB62" i="9" s="1"/>
  <c r="G11" i="9" l="1"/>
  <c r="G59" i="9" l="1"/>
  <c r="G62" i="9" s="1"/>
  <c r="AH24" i="9" l="1"/>
  <c r="AE24" i="9"/>
  <c r="S24" i="9"/>
  <c r="AP24" i="9" l="1"/>
  <c r="AN4" i="9" l="1"/>
  <c r="AH20" i="9"/>
  <c r="AH4" i="9"/>
  <c r="AH5" i="9"/>
  <c r="AH7" i="9"/>
  <c r="AH21" i="9"/>
  <c r="AH12" i="9"/>
  <c r="AH16" i="9"/>
  <c r="AH13" i="9"/>
  <c r="AH17" i="9"/>
  <c r="AH14" i="9"/>
  <c r="AH23" i="9"/>
  <c r="AH28" i="9"/>
  <c r="AH29" i="9"/>
  <c r="AH32" i="9"/>
  <c r="AH33" i="9"/>
  <c r="AH34" i="9"/>
  <c r="AH35" i="9"/>
  <c r="AH36" i="9"/>
  <c r="AH37" i="9"/>
  <c r="AH39" i="9"/>
  <c r="AH40" i="9"/>
  <c r="AH42" i="9"/>
  <c r="AH43" i="9"/>
  <c r="AH46" i="9"/>
  <c r="AE20" i="9"/>
  <c r="AE4" i="9"/>
  <c r="AE5" i="9"/>
  <c r="AE6" i="9"/>
  <c r="AE7" i="9"/>
  <c r="AE21" i="9"/>
  <c r="AE12" i="9"/>
  <c r="AE16" i="9"/>
  <c r="AE13" i="9"/>
  <c r="AE17" i="9"/>
  <c r="AE14" i="9"/>
  <c r="AE23" i="9"/>
  <c r="AE28" i="9"/>
  <c r="AE29" i="9"/>
  <c r="AE32" i="9"/>
  <c r="AE33" i="9"/>
  <c r="AE34" i="9"/>
  <c r="AE35" i="9"/>
  <c r="AE36" i="9"/>
  <c r="AE37" i="9"/>
  <c r="AE39" i="9"/>
  <c r="AE40" i="9"/>
  <c r="AE42" i="9"/>
  <c r="AE43" i="9"/>
  <c r="AE46" i="9"/>
  <c r="Y4" i="9"/>
  <c r="S20" i="9"/>
  <c r="S4" i="9"/>
  <c r="S5" i="9"/>
  <c r="S6" i="9"/>
  <c r="S7" i="9"/>
  <c r="S21" i="9"/>
  <c r="S12" i="9"/>
  <c r="S16" i="9"/>
  <c r="S13" i="9"/>
  <c r="S17" i="9"/>
  <c r="S14" i="9"/>
  <c r="S23" i="9"/>
  <c r="S28" i="9"/>
  <c r="S29" i="9"/>
  <c r="S32" i="9"/>
  <c r="S33" i="9"/>
  <c r="S34" i="9"/>
  <c r="S35" i="9"/>
  <c r="S36" i="9"/>
  <c r="S37" i="9"/>
  <c r="S39" i="9"/>
  <c r="S40" i="9"/>
  <c r="S42" i="9"/>
  <c r="S43" i="9"/>
  <c r="S46" i="9"/>
  <c r="M4" i="9"/>
  <c r="J20" i="9"/>
  <c r="J4" i="9"/>
  <c r="J21" i="9"/>
  <c r="J12" i="9"/>
  <c r="J16" i="9"/>
  <c r="J13" i="9"/>
  <c r="J17" i="9"/>
  <c r="J14" i="9"/>
  <c r="J23" i="9"/>
  <c r="J28" i="9"/>
  <c r="J29" i="9"/>
  <c r="J32" i="9"/>
  <c r="J33" i="9"/>
  <c r="J34" i="9"/>
  <c r="J35" i="9"/>
  <c r="J36" i="9"/>
  <c r="J37" i="9"/>
  <c r="J39" i="9"/>
  <c r="J40" i="9"/>
  <c r="J42" i="9"/>
  <c r="J43" i="9"/>
  <c r="J46" i="9"/>
  <c r="AP20" i="9" l="1"/>
  <c r="AP28" i="9"/>
  <c r="AP6" i="9"/>
  <c r="AP13" i="9"/>
  <c r="AP34" i="9"/>
  <c r="AP7" i="9"/>
  <c r="AP5" i="9"/>
  <c r="AP23" i="9"/>
  <c r="AP16" i="9"/>
  <c r="AP35" i="9"/>
  <c r="AP29" i="9"/>
  <c r="AP17" i="9"/>
  <c r="AP21" i="9"/>
  <c r="AP32" i="9"/>
  <c r="AP14" i="9"/>
  <c r="AP12" i="9"/>
  <c r="AP37" i="9"/>
  <c r="AP33" i="9"/>
  <c r="AP43" i="9"/>
  <c r="AP46" i="9"/>
  <c r="AP39" i="9"/>
  <c r="AP36" i="9"/>
  <c r="AP40" i="9"/>
  <c r="AP42" i="9"/>
  <c r="AP4" i="9"/>
  <c r="Y59" i="9"/>
  <c r="M59" i="9"/>
  <c r="M62" i="9" s="1"/>
  <c r="F59" i="9" l="1"/>
  <c r="F62" i="9" l="1"/>
  <c r="AN59" i="9" l="1"/>
  <c r="AN62" i="9" s="1"/>
  <c r="AK59" i="9"/>
  <c r="AK62" i="9" s="1"/>
  <c r="AH11" i="9"/>
  <c r="AE11" i="9"/>
  <c r="V62" i="9"/>
  <c r="S11" i="9"/>
  <c r="S59" i="9" s="1"/>
  <c r="P62" i="9"/>
  <c r="J11" i="9"/>
  <c r="AP11" i="9" l="1"/>
  <c r="AH59" i="9"/>
  <c r="AH62" i="9" s="1"/>
  <c r="AE59" i="9"/>
  <c r="AE62" i="9" s="1"/>
  <c r="S62" i="9"/>
  <c r="J59" i="9"/>
  <c r="J62" i="9" s="1"/>
  <c r="L65" i="9" s="1"/>
  <c r="AP59" i="9" l="1"/>
  <c r="AP62" i="9" s="1"/>
  <c r="Y62" i="9"/>
  <c r="H11" i="9" l="1"/>
  <c r="H61" i="9"/>
  <c r="AQ61" i="9" s="1"/>
  <c r="AR61" i="9" l="1"/>
  <c r="H73" i="9" l="1"/>
  <c r="H72" i="9"/>
  <c r="AL40" i="9" l="1"/>
  <c r="AL26" i="9"/>
  <c r="AL44" i="9"/>
  <c r="AL43" i="9"/>
  <c r="AL42" i="9"/>
  <c r="AL41" i="9"/>
  <c r="AL30" i="9"/>
  <c r="AL27" i="9"/>
  <c r="AL24" i="9"/>
  <c r="AO44" i="9"/>
  <c r="AO43" i="9"/>
  <c r="AO42" i="9"/>
  <c r="AO41" i="9"/>
  <c r="AO40" i="9"/>
  <c r="AO31" i="9"/>
  <c r="AO30" i="9"/>
  <c r="AO27" i="9"/>
  <c r="AO26" i="9"/>
  <c r="AO25" i="9"/>
  <c r="AO24" i="9"/>
  <c r="AO23" i="9"/>
  <c r="AL31" i="9"/>
  <c r="AL25" i="9"/>
  <c r="AL23" i="9"/>
  <c r="AI27" i="9"/>
  <c r="AI26" i="9"/>
  <c r="AI30" i="9"/>
  <c r="AF27" i="9"/>
  <c r="AF26" i="9"/>
  <c r="AL55" i="9"/>
  <c r="AL56" i="9"/>
  <c r="AL54" i="9"/>
  <c r="AL53" i="9"/>
  <c r="AL52" i="9"/>
  <c r="AL51" i="9"/>
  <c r="AL50" i="9"/>
  <c r="AL49" i="9"/>
  <c r="AL48" i="9"/>
  <c r="AO56" i="9"/>
  <c r="AO55" i="9"/>
  <c r="AO54" i="9"/>
  <c r="AO53" i="9"/>
  <c r="AO52" i="9"/>
  <c r="AO51" i="9"/>
  <c r="AO50" i="9"/>
  <c r="AO49" i="9"/>
  <c r="AO48" i="9"/>
  <c r="AI56" i="9"/>
  <c r="AC56" i="9"/>
  <c r="T56" i="9"/>
  <c r="K56" i="9"/>
  <c r="AF56" i="9"/>
  <c r="Z56" i="9"/>
  <c r="Q56" i="9"/>
  <c r="W56" i="9"/>
  <c r="N56" i="9"/>
  <c r="H56" i="9"/>
  <c r="AI31" i="9"/>
  <c r="AC31" i="9"/>
  <c r="AF31" i="9"/>
  <c r="Z31" i="9"/>
  <c r="W41" i="9"/>
  <c r="W24" i="9"/>
  <c r="W44" i="9"/>
  <c r="W40" i="9"/>
  <c r="W43" i="9"/>
  <c r="W25" i="9"/>
  <c r="W23" i="9"/>
  <c r="W42" i="9"/>
  <c r="W31" i="9"/>
  <c r="W55" i="9"/>
  <c r="W48" i="9"/>
  <c r="W54" i="9"/>
  <c r="W51" i="9"/>
  <c r="W53" i="9"/>
  <c r="W50" i="9"/>
  <c r="W57" i="9"/>
  <c r="W52" i="9"/>
  <c r="W49" i="9"/>
  <c r="N43" i="9"/>
  <c r="N41" i="9"/>
  <c r="N31" i="9"/>
  <c r="N23" i="9"/>
  <c r="N44" i="9"/>
  <c r="N42" i="9"/>
  <c r="N40" i="9"/>
  <c r="N25" i="9"/>
  <c r="N24" i="9"/>
  <c r="N57" i="9"/>
  <c r="N54" i="9"/>
  <c r="N52" i="9"/>
  <c r="N51" i="9"/>
  <c r="N49" i="9"/>
  <c r="N55" i="9"/>
  <c r="N53" i="9"/>
  <c r="N50" i="9"/>
  <c r="N48" i="9"/>
  <c r="K48" i="9"/>
  <c r="Q48" i="9"/>
  <c r="AC48" i="9"/>
  <c r="AI48" i="9"/>
  <c r="T49" i="9"/>
  <c r="Z49" i="9"/>
  <c r="AF49" i="9"/>
  <c r="K50" i="9"/>
  <c r="Q50" i="9"/>
  <c r="AC50" i="9"/>
  <c r="AI50" i="9"/>
  <c r="T51" i="9"/>
  <c r="Z51" i="9"/>
  <c r="AF51" i="9"/>
  <c r="T52" i="9"/>
  <c r="Z52" i="9"/>
  <c r="AF52" i="9"/>
  <c r="K53" i="9"/>
  <c r="Q53" i="9"/>
  <c r="AC53" i="9"/>
  <c r="AI53" i="9"/>
  <c r="T54" i="9"/>
  <c r="Z54" i="9"/>
  <c r="AF54" i="9"/>
  <c r="K55" i="9"/>
  <c r="Q55" i="9"/>
  <c r="AC55" i="9"/>
  <c r="AI55" i="9"/>
  <c r="T57" i="9"/>
  <c r="Z57" i="9"/>
  <c r="AF57" i="9"/>
  <c r="AL57" i="9"/>
  <c r="T48" i="9"/>
  <c r="Z48" i="9"/>
  <c r="AF48" i="9"/>
  <c r="K49" i="9"/>
  <c r="Q49" i="9"/>
  <c r="AC49" i="9"/>
  <c r="T50" i="9"/>
  <c r="Z50" i="9"/>
  <c r="AF50" i="9"/>
  <c r="K51" i="9"/>
  <c r="Q51" i="9"/>
  <c r="AC51" i="9"/>
  <c r="AI51" i="9"/>
  <c r="K52" i="9"/>
  <c r="Q52" i="9"/>
  <c r="AC52" i="9"/>
  <c r="AI52" i="9"/>
  <c r="T53" i="9"/>
  <c r="Z53" i="9"/>
  <c r="AF53" i="9"/>
  <c r="K54" i="9"/>
  <c r="Q54" i="9"/>
  <c r="AC54" i="9"/>
  <c r="AI54" i="9"/>
  <c r="T55" i="9"/>
  <c r="Z55" i="9"/>
  <c r="AF55" i="9"/>
  <c r="K57" i="9"/>
  <c r="Q57" i="9"/>
  <c r="AC57" i="9"/>
  <c r="AI57" i="9"/>
  <c r="AO57" i="9"/>
  <c r="AI49" i="9"/>
  <c r="H44" i="9"/>
  <c r="H42" i="9"/>
  <c r="H40" i="9"/>
  <c r="H31" i="9"/>
  <c r="H24" i="9"/>
  <c r="H23" i="9"/>
  <c r="H43" i="9"/>
  <c r="H41" i="9"/>
  <c r="H25" i="9"/>
  <c r="H55" i="9"/>
  <c r="H53" i="9"/>
  <c r="H50" i="9"/>
  <c r="H48" i="9"/>
  <c r="H57" i="9"/>
  <c r="H54" i="9"/>
  <c r="H52" i="9"/>
  <c r="H51" i="9"/>
  <c r="H49" i="9"/>
  <c r="AF44" i="9"/>
  <c r="Z44" i="9"/>
  <c r="T44" i="9"/>
  <c r="AF41" i="9"/>
  <c r="Z41" i="9"/>
  <c r="T41" i="9"/>
  <c r="T31" i="9"/>
  <c r="AI44" i="9"/>
  <c r="AC44" i="9"/>
  <c r="Q44" i="9"/>
  <c r="K44" i="9"/>
  <c r="AI41" i="9"/>
  <c r="AC41" i="9"/>
  <c r="Q41" i="9"/>
  <c r="K41" i="9"/>
  <c r="Q31" i="9"/>
  <c r="K31" i="9"/>
  <c r="T25" i="9"/>
  <c r="Q25" i="9"/>
  <c r="K25" i="9"/>
  <c r="AI25" i="9"/>
  <c r="AF25" i="9"/>
  <c r="AC24" i="9"/>
  <c r="AI24" i="9"/>
  <c r="Q24" i="9"/>
  <c r="K24" i="9"/>
  <c r="AF24" i="9"/>
  <c r="Z24" i="9"/>
  <c r="T24" i="9"/>
  <c r="AQ57" i="9" l="1"/>
  <c r="AR57" i="9" s="1"/>
  <c r="AQ49" i="9"/>
  <c r="AR49" i="9" s="1"/>
  <c r="AS49" i="9" s="1"/>
  <c r="AQ52" i="9"/>
  <c r="AR52" i="9" s="1"/>
  <c r="AS52" i="9" s="1"/>
  <c r="AQ55" i="9"/>
  <c r="AR55" i="9" s="1"/>
  <c r="AS55" i="9" s="1"/>
  <c r="AQ31" i="9"/>
  <c r="AR31" i="9" s="1"/>
  <c r="AS31" i="9" s="1"/>
  <c r="AQ30" i="9"/>
  <c r="AQ44" i="9"/>
  <c r="AR44" i="9" s="1"/>
  <c r="AS44" i="9" s="1"/>
  <c r="AQ50" i="9"/>
  <c r="AR50" i="9" s="1"/>
  <c r="AS50" i="9" s="1"/>
  <c r="AQ53" i="9"/>
  <c r="AR53" i="9" s="1"/>
  <c r="AS53" i="9" s="1"/>
  <c r="AQ41" i="9"/>
  <c r="AR41" i="9" s="1"/>
  <c r="AS41" i="9" s="1"/>
  <c r="AQ51" i="9"/>
  <c r="AR51" i="9" s="1"/>
  <c r="AS51" i="9" s="1"/>
  <c r="AQ54" i="9"/>
  <c r="AR54" i="9" s="1"/>
  <c r="AS54" i="9" s="1"/>
  <c r="AQ24" i="9"/>
  <c r="AR24" i="9" s="1"/>
  <c r="AS24" i="9" s="1"/>
  <c r="AQ26" i="9"/>
  <c r="AR26" i="9" s="1"/>
  <c r="AQ48" i="9"/>
  <c r="AR48" i="9" s="1"/>
  <c r="AQ56" i="9"/>
  <c r="AR56" i="9" s="1"/>
  <c r="AS56" i="9" s="1"/>
  <c r="AQ25" i="9"/>
  <c r="AR25" i="9" s="1"/>
  <c r="AS25" i="9" s="1"/>
  <c r="AQ27" i="9"/>
  <c r="AR27" i="9" s="1"/>
  <c r="W59" i="9"/>
  <c r="AO59" i="9"/>
  <c r="AO62" i="9" s="1"/>
  <c r="H59" i="9"/>
  <c r="H62" i="9" s="1"/>
  <c r="AS27" i="9" l="1"/>
  <c r="AT27" i="9" s="1"/>
  <c r="AU27" i="9" s="1"/>
  <c r="AS26" i="9"/>
  <c r="AW26" i="9"/>
  <c r="AX26" i="9" s="1"/>
  <c r="AT26" i="9"/>
  <c r="AU26" i="9" s="1"/>
  <c r="AS48" i="9"/>
  <c r="AW27" i="9" l="1"/>
  <c r="AX27" i="9" s="1"/>
  <c r="K21" i="9"/>
  <c r="K28" i="9"/>
  <c r="K43" i="9"/>
  <c r="K4" i="9"/>
  <c r="K16" i="9"/>
  <c r="K32" i="9"/>
  <c r="K36" i="9"/>
  <c r="K42" i="9"/>
  <c r="K46" i="9"/>
  <c r="K13" i="9"/>
  <c r="K39" i="9"/>
  <c r="K14" i="9"/>
  <c r="K33" i="9"/>
  <c r="K37" i="9"/>
  <c r="K34" i="9"/>
  <c r="K17" i="9"/>
  <c r="K40" i="9"/>
  <c r="K11" i="9"/>
  <c r="K29" i="9"/>
  <c r="K35" i="9"/>
  <c r="K20" i="9"/>
  <c r="K23" i="9"/>
  <c r="K12" i="9"/>
  <c r="N4" i="9"/>
  <c r="Q33" i="9"/>
  <c r="Q20" i="9"/>
  <c r="Q7" i="9"/>
  <c r="Q12" i="9"/>
  <c r="Q17" i="9"/>
  <c r="Q23" i="9"/>
  <c r="Q29" i="9"/>
  <c r="Q35" i="9"/>
  <c r="Q40" i="9"/>
  <c r="Q14" i="9"/>
  <c r="Q37" i="9"/>
  <c r="Q16" i="9"/>
  <c r="Q32" i="9"/>
  <c r="Q36" i="9"/>
  <c r="Q42" i="9"/>
  <c r="Q46" i="9"/>
  <c r="Q5" i="9"/>
  <c r="Q21" i="9"/>
  <c r="Q34" i="9"/>
  <c r="Q28" i="9"/>
  <c r="Q13" i="9"/>
  <c r="Q39" i="9"/>
  <c r="Q11" i="9"/>
  <c r="Q43" i="9"/>
  <c r="Q6" i="9"/>
  <c r="T6" i="9"/>
  <c r="T20" i="9"/>
  <c r="T7" i="9"/>
  <c r="T14" i="9"/>
  <c r="T4" i="9"/>
  <c r="T21" i="9"/>
  <c r="T13" i="9"/>
  <c r="T28" i="9"/>
  <c r="T34" i="9"/>
  <c r="T39" i="9"/>
  <c r="T43" i="9"/>
  <c r="T32" i="9"/>
  <c r="T42" i="9"/>
  <c r="T5" i="9"/>
  <c r="T12" i="9"/>
  <c r="T17" i="9"/>
  <c r="T23" i="9"/>
  <c r="T29" i="9"/>
  <c r="T35" i="9"/>
  <c r="T40" i="9"/>
  <c r="T11" i="9"/>
  <c r="T16" i="9"/>
  <c r="T36" i="9"/>
  <c r="T46" i="9"/>
  <c r="T33" i="9"/>
  <c r="T37" i="9"/>
  <c r="AF20" i="9"/>
  <c r="AF7" i="9"/>
  <c r="AF12" i="9"/>
  <c r="AF17" i="9"/>
  <c r="AF23" i="9"/>
  <c r="AF29" i="9"/>
  <c r="AF35" i="9"/>
  <c r="AF40" i="9"/>
  <c r="AF4" i="9"/>
  <c r="AF16" i="9"/>
  <c r="AF32" i="9"/>
  <c r="AF36" i="9"/>
  <c r="AF42" i="9"/>
  <c r="AF46" i="9"/>
  <c r="AF11" i="9"/>
  <c r="AF5" i="9"/>
  <c r="AF14" i="9"/>
  <c r="AF33" i="9"/>
  <c r="AF37" i="9"/>
  <c r="AF6" i="9"/>
  <c r="AF21" i="9"/>
  <c r="AF13" i="9"/>
  <c r="AF28" i="9"/>
  <c r="AF34" i="9"/>
  <c r="AF39" i="9"/>
  <c r="AF43" i="9"/>
  <c r="AC11" i="9"/>
  <c r="AC5" i="9"/>
  <c r="AC14" i="9"/>
  <c r="AC33" i="9"/>
  <c r="AC37" i="9"/>
  <c r="AC20" i="9"/>
  <c r="AC7" i="9"/>
  <c r="AC12" i="9"/>
  <c r="AC17" i="9"/>
  <c r="AC23" i="9"/>
  <c r="AC29" i="9"/>
  <c r="AC35" i="9"/>
  <c r="AC40" i="9"/>
  <c r="AC4" i="9"/>
  <c r="AC16" i="9"/>
  <c r="AC32" i="9"/>
  <c r="AC36" i="9"/>
  <c r="AC42" i="9"/>
  <c r="AC46" i="9"/>
  <c r="AC6" i="9"/>
  <c r="AC28" i="9"/>
  <c r="AC21" i="9"/>
  <c r="AC34" i="9"/>
  <c r="AC43" i="9"/>
  <c r="AC13" i="9"/>
  <c r="AC39" i="9"/>
  <c r="AL59" i="9"/>
  <c r="AL62" i="9" s="1"/>
  <c r="N59" i="9" l="1"/>
  <c r="N62" i="9" s="1"/>
  <c r="AC59" i="9"/>
  <c r="AC62" i="9" s="1"/>
  <c r="Q59" i="9"/>
  <c r="Q62" i="9" s="1"/>
  <c r="K59" i="9"/>
  <c r="K62" i="9" s="1"/>
  <c r="T59" i="9"/>
  <c r="T62" i="9" s="1"/>
  <c r="AF59" i="9"/>
  <c r="AF62" i="9" s="1"/>
  <c r="W62" i="9"/>
  <c r="Z20" i="9"/>
  <c r="Z7" i="9"/>
  <c r="Z12" i="9"/>
  <c r="Z17" i="9"/>
  <c r="Z5" i="9"/>
  <c r="Z14" i="9"/>
  <c r="Z33" i="9"/>
  <c r="Z37" i="9"/>
  <c r="Z6" i="9"/>
  <c r="Z21" i="9"/>
  <c r="Z13" i="9"/>
  <c r="Z28" i="9"/>
  <c r="Z34" i="9"/>
  <c r="Z39" i="9"/>
  <c r="Z43" i="9"/>
  <c r="Z36" i="9"/>
  <c r="Z46" i="9"/>
  <c r="Z16" i="9"/>
  <c r="Z29" i="9"/>
  <c r="Z40" i="9"/>
  <c r="Z4" i="9"/>
  <c r="Z32" i="9"/>
  <c r="Z42" i="9"/>
  <c r="Z23" i="9"/>
  <c r="Z35" i="9"/>
  <c r="AI11" i="9"/>
  <c r="AQ11" i="9" s="1"/>
  <c r="AR11" i="9" s="1"/>
  <c r="AS11" i="9" s="1"/>
  <c r="AI5" i="9"/>
  <c r="AI14" i="9"/>
  <c r="AI33" i="9"/>
  <c r="AI37" i="9"/>
  <c r="AI6" i="9"/>
  <c r="AI21" i="9"/>
  <c r="AI13" i="9"/>
  <c r="AI28" i="9"/>
  <c r="AI34" i="9"/>
  <c r="AI39" i="9"/>
  <c r="AI43" i="9"/>
  <c r="AI20" i="9"/>
  <c r="AI7" i="9"/>
  <c r="AI12" i="9"/>
  <c r="AI17" i="9"/>
  <c r="AI23" i="9"/>
  <c r="AI29" i="9"/>
  <c r="AI35" i="9"/>
  <c r="AI40" i="9"/>
  <c r="AI4" i="9"/>
  <c r="AI16" i="9"/>
  <c r="AI32" i="9"/>
  <c r="AI36" i="9"/>
  <c r="AI42" i="9"/>
  <c r="AI46" i="9"/>
  <c r="AQ28" i="9" l="1"/>
  <c r="AR28" i="9" s="1"/>
  <c r="AS28" i="9" s="1"/>
  <c r="AQ34" i="9"/>
  <c r="AR34" i="9" s="1"/>
  <c r="AQ6" i="9"/>
  <c r="AR6" i="9" s="1"/>
  <c r="AS6" i="9" s="1"/>
  <c r="AQ14" i="9"/>
  <c r="AR14" i="9" s="1"/>
  <c r="AS14" i="9" s="1"/>
  <c r="AQ35" i="9"/>
  <c r="AR35" i="9" s="1"/>
  <c r="AS35" i="9" s="1"/>
  <c r="AQ29" i="9"/>
  <c r="AR29" i="9" s="1"/>
  <c r="AS29" i="9" s="1"/>
  <c r="AQ43" i="9"/>
  <c r="AR43" i="9" s="1"/>
  <c r="AS43" i="9" s="1"/>
  <c r="AQ13" i="9"/>
  <c r="AQ33" i="9"/>
  <c r="AR33" i="9" s="1"/>
  <c r="AS33" i="9" s="1"/>
  <c r="AQ5" i="9"/>
  <c r="AR5" i="9" s="1"/>
  <c r="AS5" i="9" s="1"/>
  <c r="AQ7" i="9"/>
  <c r="AR7" i="9" s="1"/>
  <c r="AS7" i="9" s="1"/>
  <c r="AQ23" i="9"/>
  <c r="AR23" i="9" s="1"/>
  <c r="AS23" i="9" s="1"/>
  <c r="AQ16" i="9"/>
  <c r="AR16" i="9" s="1"/>
  <c r="AS16" i="9" s="1"/>
  <c r="AQ39" i="9"/>
  <c r="AR39" i="9" s="1"/>
  <c r="AS39" i="9" s="1"/>
  <c r="AQ21" i="9"/>
  <c r="AR21" i="9" s="1"/>
  <c r="AS21" i="9" s="1"/>
  <c r="AQ20" i="9"/>
  <c r="AR20" i="9" s="1"/>
  <c r="AS20" i="9" s="1"/>
  <c r="AQ42" i="9"/>
  <c r="AR42" i="9" s="1"/>
  <c r="AS42" i="9" s="1"/>
  <c r="AQ4" i="9"/>
  <c r="AR4" i="9" s="1"/>
  <c r="AS4" i="9" s="1"/>
  <c r="AQ46" i="9"/>
  <c r="AR46" i="9" s="1"/>
  <c r="AS46" i="9" s="1"/>
  <c r="AQ17" i="9"/>
  <c r="AR17" i="9" s="1"/>
  <c r="AS17" i="9" s="1"/>
  <c r="AQ32" i="9"/>
  <c r="AR32" i="9" s="1"/>
  <c r="AS32" i="9" s="1"/>
  <c r="AQ40" i="9"/>
  <c r="AR40" i="9" s="1"/>
  <c r="AS40" i="9" s="1"/>
  <c r="AQ36" i="9"/>
  <c r="AR36" i="9" s="1"/>
  <c r="AS36" i="9" s="1"/>
  <c r="AQ37" i="9"/>
  <c r="AR37" i="9" s="1"/>
  <c r="AS37" i="9" s="1"/>
  <c r="AQ12" i="9"/>
  <c r="AR12" i="9" s="1"/>
  <c r="AS12" i="9" s="1"/>
  <c r="Z59" i="9"/>
  <c r="AI59" i="9"/>
  <c r="AI62" i="9" s="1"/>
  <c r="AR13" i="9" l="1"/>
  <c r="AS13" i="9" s="1"/>
  <c r="Z62" i="9"/>
  <c r="AQ59" i="9"/>
  <c r="AQ62" i="9" l="1"/>
  <c r="AR59" i="9"/>
  <c r="AR62" i="9" l="1"/>
  <c r="AS62" i="9" s="1"/>
  <c r="AS59" i="9"/>
  <c r="J125" i="64"/>
  <c r="V125" i="64"/>
  <c r="P125" i="64"/>
</calcChain>
</file>

<file path=xl/comments1.xml><?xml version="1.0" encoding="utf-8"?>
<comments xmlns="http://schemas.openxmlformats.org/spreadsheetml/2006/main">
  <authors>
    <author>Wigmans, W.</author>
  </authors>
  <commentList>
    <comment ref="AJ30" authorId="0" shapeId="0">
      <text>
        <r>
          <rPr>
            <b/>
            <sz val="9"/>
            <color indexed="81"/>
            <rFont val="Tahoma"/>
            <family val="2"/>
          </rPr>
          <t>Wigmans, W.:</t>
        </r>
        <r>
          <rPr>
            <sz val="9"/>
            <color indexed="81"/>
            <rFont val="Tahoma"/>
            <family val="2"/>
          </rPr>
          <t xml:space="preserve">
1 uur opleidingstaken per week op 23,25 uur = 4,3% --&gt; norm gebaseerd op 0,6fte* 95,7%
</t>
        </r>
      </text>
    </comment>
    <comment ref="A72" authorId="0" shapeId="0">
      <text>
        <r>
          <rPr>
            <b/>
            <sz val="9"/>
            <color indexed="81"/>
            <rFont val="Tahoma"/>
            <family val="2"/>
          </rPr>
          <t>Wigmans, W.:</t>
        </r>
        <r>
          <rPr>
            <sz val="9"/>
            <color indexed="81"/>
            <rFont val="Tahoma"/>
            <family val="2"/>
          </rPr>
          <t xml:space="preserve">
werkt 2x 3uur per week.
7,75 uur = fte 0,2
6 uur = fte 0,15</t>
        </r>
      </text>
    </comment>
  </commentList>
</comments>
</file>

<file path=xl/sharedStrings.xml><?xml version="1.0" encoding="utf-8"?>
<sst xmlns="http://schemas.openxmlformats.org/spreadsheetml/2006/main" count="15349" uniqueCount="1962">
  <si>
    <t>Patiëntnr.</t>
  </si>
  <si>
    <t>Naam</t>
  </si>
  <si>
    <t>Datum/tijd</t>
  </si>
  <si>
    <t>Arts</t>
  </si>
  <si>
    <t>Uurtariefcode1</t>
  </si>
  <si>
    <t>Besteed</t>
  </si>
  <si>
    <t>Uurtariefcode2</t>
  </si>
  <si>
    <t>Besteed AA</t>
  </si>
  <si>
    <t>Mapstatus</t>
  </si>
  <si>
    <t>X731CV</t>
  </si>
  <si>
    <t>X631CV</t>
  </si>
  <si>
    <t>L</t>
  </si>
  <si>
    <t>T</t>
  </si>
  <si>
    <t>Dogan</t>
  </si>
  <si>
    <t>Visser</t>
  </si>
  <si>
    <t>W</t>
  </si>
  <si>
    <t>Wit</t>
  </si>
  <si>
    <t>A</t>
  </si>
  <si>
    <t>ARIDWAN</t>
  </si>
  <si>
    <t>Haan</t>
  </si>
  <si>
    <t>Brouwer</t>
  </si>
  <si>
    <t>Peters</t>
  </si>
  <si>
    <t>Bakker</t>
  </si>
  <si>
    <t>Blokker</t>
  </si>
  <si>
    <t>Dekker</t>
  </si>
  <si>
    <t>Wal</t>
  </si>
  <si>
    <t>Bos</t>
  </si>
  <si>
    <t>Huisman</t>
  </si>
  <si>
    <t>Bosman</t>
  </si>
  <si>
    <t>Berg</t>
  </si>
  <si>
    <t>Pieterse</t>
  </si>
  <si>
    <t>ARUTGERS</t>
  </si>
  <si>
    <t>Kassimi</t>
  </si>
  <si>
    <t>Kamisliogullari</t>
  </si>
  <si>
    <t>Jong</t>
  </si>
  <si>
    <t>Meijer</t>
  </si>
  <si>
    <t>Vonk</t>
  </si>
  <si>
    <t>Beek</t>
  </si>
  <si>
    <t>Smit</t>
  </si>
  <si>
    <t>Hagen</t>
  </si>
  <si>
    <t>Winter</t>
  </si>
  <si>
    <t>Dijk</t>
  </si>
  <si>
    <t>Egmond</t>
  </si>
  <si>
    <t>Wong</t>
  </si>
  <si>
    <t>Aydin</t>
  </si>
  <si>
    <t>Maden</t>
  </si>
  <si>
    <t>Vink</t>
  </si>
  <si>
    <t>Hendriks</t>
  </si>
  <si>
    <t>Elaziz</t>
  </si>
  <si>
    <t>Vries</t>
  </si>
  <si>
    <t>Dam</t>
  </si>
  <si>
    <t>Koster</t>
  </si>
  <si>
    <t>Jansen</t>
  </si>
  <si>
    <t>Hofman</t>
  </si>
  <si>
    <t>Faber</t>
  </si>
  <si>
    <t>Blom</t>
  </si>
  <si>
    <t>Polat</t>
  </si>
  <si>
    <t>BTJIOOK</t>
  </si>
  <si>
    <t>Yildirim</t>
  </si>
  <si>
    <t>Schouten</t>
  </si>
  <si>
    <t>Bosch</t>
  </si>
  <si>
    <t>Hartog</t>
  </si>
  <si>
    <t>Gelder</t>
  </si>
  <si>
    <t>Kok</t>
  </si>
  <si>
    <t>Hoek</t>
  </si>
  <si>
    <t>Kramer</t>
  </si>
  <si>
    <t>Groot</t>
  </si>
  <si>
    <t>Gijse</t>
  </si>
  <si>
    <t>CBAALEN</t>
  </si>
  <si>
    <t>Yilmaz</t>
  </si>
  <si>
    <t>Boer</t>
  </si>
  <si>
    <t>Cheung</t>
  </si>
  <si>
    <t>Koenders</t>
  </si>
  <si>
    <t>Bogaard</t>
  </si>
  <si>
    <t>Demirci</t>
  </si>
  <si>
    <t>Veldhuizen</t>
  </si>
  <si>
    <t>Kind</t>
  </si>
  <si>
    <t>Khan</t>
  </si>
  <si>
    <t>Janssen</t>
  </si>
  <si>
    <t>Cpieters</t>
  </si>
  <si>
    <t>CWIERINK</t>
  </si>
  <si>
    <t>Rosa Pereira</t>
  </si>
  <si>
    <t>Massee</t>
  </si>
  <si>
    <t>DJAGER</t>
  </si>
  <si>
    <t>Kuiper</t>
  </si>
  <si>
    <t>EXTERN</t>
  </si>
  <si>
    <t>Ghonnef</t>
  </si>
  <si>
    <t>Gschippe</t>
  </si>
  <si>
    <t>Snijer</t>
  </si>
  <si>
    <t>Er</t>
  </si>
  <si>
    <t>Schoute</t>
  </si>
  <si>
    <t>Bohassani</t>
  </si>
  <si>
    <t>Houten</t>
  </si>
  <si>
    <t>Bruin</t>
  </si>
  <si>
    <t>Spee</t>
  </si>
  <si>
    <t>Lourens</t>
  </si>
  <si>
    <t>Witte</t>
  </si>
  <si>
    <t>Maach</t>
  </si>
  <si>
    <t>Klijn</t>
  </si>
  <si>
    <t>ISPARREB</t>
  </si>
  <si>
    <t>JBOCHOVE</t>
  </si>
  <si>
    <t>Aardema</t>
  </si>
  <si>
    <t>Musafer</t>
  </si>
  <si>
    <t>Kuyk</t>
  </si>
  <si>
    <t>Kooi</t>
  </si>
  <si>
    <t>Dijkstra</t>
  </si>
  <si>
    <t>Jhoutkoo</t>
  </si>
  <si>
    <t>JJORNA</t>
  </si>
  <si>
    <t>Kops</t>
  </si>
  <si>
    <t>JMARQUES</t>
  </si>
  <si>
    <t>Iallouchen</t>
  </si>
  <si>
    <t>LHARTONG</t>
  </si>
  <si>
    <t>MBURNIER</t>
  </si>
  <si>
    <t>Gomez Palacios</t>
  </si>
  <si>
    <t>MKRAP</t>
  </si>
  <si>
    <t>Mmechani</t>
  </si>
  <si>
    <t>MMECHANI</t>
  </si>
  <si>
    <t>MMEILAND</t>
  </si>
  <si>
    <t>MPOELMAN</t>
  </si>
  <si>
    <t>MRODRIGU</t>
  </si>
  <si>
    <t>MSPIJKER</t>
  </si>
  <si>
    <t>PRE-OP</t>
  </si>
  <si>
    <t>Skalf</t>
  </si>
  <si>
    <t>Saritas</t>
  </si>
  <si>
    <t>Achaara</t>
  </si>
  <si>
    <t>TPRAMANA</t>
  </si>
  <si>
    <t>TSNOEKS</t>
  </si>
  <si>
    <t>Hoogeveen</t>
  </si>
  <si>
    <t>Zuidinga</t>
  </si>
  <si>
    <t>Wijers</t>
  </si>
  <si>
    <t>Rekeneenheid productie</t>
  </si>
  <si>
    <t>weegfactor per FTE</t>
  </si>
  <si>
    <t>Uren</t>
  </si>
  <si>
    <t>TA</t>
  </si>
  <si>
    <t xml:space="preserve"> - In de norm is rekening gehouden met de seizoenstrend.</t>
  </si>
  <si>
    <t>MH</t>
  </si>
  <si>
    <t>Angst</t>
  </si>
  <si>
    <t>Beperking</t>
  </si>
  <si>
    <t>Gero</t>
  </si>
  <si>
    <t>MFP</t>
  </si>
  <si>
    <t>TMD</t>
  </si>
  <si>
    <t>AenG</t>
  </si>
  <si>
    <t>AenG io</t>
  </si>
  <si>
    <t>MFP io</t>
  </si>
  <si>
    <t>Specialisatie</t>
  </si>
  <si>
    <t>Medewerker</t>
  </si>
  <si>
    <t>Norm</t>
  </si>
  <si>
    <t>A&amp;G</t>
  </si>
  <si>
    <t>A&amp;G io</t>
  </si>
  <si>
    <t>Extern</t>
  </si>
  <si>
    <t>Verhoog</t>
  </si>
  <si>
    <t>NHOGENBIRK</t>
  </si>
  <si>
    <t xml:space="preserve"> - Bij 0-uren contracten is 5,5 uur per werkdag als norm gehanteerd. Hierbij is rekening gehouden met leegloop en no show.</t>
  </si>
  <si>
    <t xml:space="preserve"> - Behandelaren uit dienst zijn verborgen. Hierdoor klopt de totaaltelling zoals gepresenteerd niet.</t>
  </si>
  <si>
    <t>MSCHORER</t>
  </si>
  <si>
    <t>Mschorer</t>
  </si>
  <si>
    <t>Zanten</t>
  </si>
  <si>
    <t>Asilsoy</t>
  </si>
  <si>
    <t>Beekman</t>
  </si>
  <si>
    <t>CKERSTEN</t>
  </si>
  <si>
    <t>Winkels</t>
  </si>
  <si>
    <t>A. Rutgers</t>
  </si>
  <si>
    <t>C. Bonifacio</t>
  </si>
  <si>
    <t>C. Pieterse</t>
  </si>
  <si>
    <t>C. Kersten</t>
  </si>
  <si>
    <t>M. Schorer</t>
  </si>
  <si>
    <t>J. Bochove</t>
  </si>
  <si>
    <t>M. Burnier</t>
  </si>
  <si>
    <t>S. Kalf</t>
  </si>
  <si>
    <t>T. Snoeks</t>
  </si>
  <si>
    <t>C. Borsjé</t>
  </si>
  <si>
    <t>G. Schipper</t>
  </si>
  <si>
    <t>L. Hartong</t>
  </si>
  <si>
    <t>M. Meiland</t>
  </si>
  <si>
    <t>C. Wierink</t>
  </si>
  <si>
    <t>M. Rodríguez</t>
  </si>
  <si>
    <t>A. Ridwan</t>
  </si>
  <si>
    <t>D. Jager</t>
  </si>
  <si>
    <t>I. Sparreboom</t>
  </si>
  <si>
    <t>A. Jorna</t>
  </si>
  <si>
    <t>M. Krap</t>
  </si>
  <si>
    <t>T. Pramana</t>
  </si>
  <si>
    <t>G. Honnef</t>
  </si>
  <si>
    <t>M. Poelman</t>
  </si>
  <si>
    <t>C. Baalen</t>
  </si>
  <si>
    <t>J. Houtkooper</t>
  </si>
  <si>
    <t>J. Marques</t>
  </si>
  <si>
    <t>M. Mechani</t>
  </si>
  <si>
    <t>M. Spijker</t>
  </si>
  <si>
    <t>N. Hogenbirk</t>
  </si>
  <si>
    <t>Smajlovic</t>
  </si>
  <si>
    <t>Tang</t>
  </si>
  <si>
    <t>Geljon</t>
  </si>
  <si>
    <t>Khottour</t>
  </si>
  <si>
    <t>Klaassen</t>
  </si>
  <si>
    <t>Veer</t>
  </si>
  <si>
    <t>Zuijderduijn</t>
  </si>
  <si>
    <t>Makatita</t>
  </si>
  <si>
    <t>Arum</t>
  </si>
  <si>
    <t>Vliet</t>
  </si>
  <si>
    <t>Michel</t>
  </si>
  <si>
    <t>Have</t>
  </si>
  <si>
    <t>Sultan</t>
  </si>
  <si>
    <t>Meijeringh</t>
  </si>
  <si>
    <t>Barendsma-Koopman</t>
  </si>
  <si>
    <t>Burger</t>
  </si>
  <si>
    <t>Santana Krijger</t>
  </si>
  <si>
    <t>Ridder</t>
  </si>
  <si>
    <t>Butter</t>
  </si>
  <si>
    <t>Heijde</t>
  </si>
  <si>
    <t>Geb.datum</t>
  </si>
  <si>
    <t>Kuipers</t>
  </si>
  <si>
    <t>Meer</t>
  </si>
  <si>
    <t>Schenk</t>
  </si>
  <si>
    <t>Stam</t>
  </si>
  <si>
    <t>Cannings</t>
  </si>
  <si>
    <t>Grootfaam</t>
  </si>
  <si>
    <t>Sidi Yahia</t>
  </si>
  <si>
    <t>Buschmann</t>
  </si>
  <si>
    <t>Bouman</t>
  </si>
  <si>
    <t>Dulkadir</t>
  </si>
  <si>
    <t>Moussa</t>
  </si>
  <si>
    <t>Gokmen</t>
  </si>
  <si>
    <t>febr</t>
  </si>
  <si>
    <t>Leek</t>
  </si>
  <si>
    <t>Musah</t>
  </si>
  <si>
    <t>Willemsen</t>
  </si>
  <si>
    <t>Kaya</t>
  </si>
  <si>
    <t>Salem</t>
  </si>
  <si>
    <t>mrt</t>
  </si>
  <si>
    <t>CBONIFACIO</t>
  </si>
  <si>
    <t>CBORSJE</t>
  </si>
  <si>
    <t>List</t>
  </si>
  <si>
    <t>Oosterwolde</t>
  </si>
  <si>
    <t>Ruitenbeek</t>
  </si>
  <si>
    <t>april</t>
  </si>
  <si>
    <t>Cbonifacio</t>
  </si>
  <si>
    <t>Heemskerk</t>
  </si>
  <si>
    <t>Hinnen</t>
  </si>
  <si>
    <t>Masteling</t>
  </si>
  <si>
    <t>mei</t>
  </si>
  <si>
    <t>Ozkarakoyunlu</t>
  </si>
  <si>
    <t>Bennis</t>
  </si>
  <si>
    <t>Molen</t>
  </si>
  <si>
    <t>Fadaie</t>
  </si>
  <si>
    <t>Huinink</t>
  </si>
  <si>
    <t>Pasztor</t>
  </si>
  <si>
    <t>Bruma</t>
  </si>
  <si>
    <t>RREMIE</t>
  </si>
  <si>
    <t>juni</t>
  </si>
  <si>
    <t>R. Remie</t>
  </si>
  <si>
    <t>Sarkisyan</t>
  </si>
  <si>
    <t>Nistelrooij</t>
  </si>
  <si>
    <t>juli</t>
  </si>
  <si>
    <t xml:space="preserve">AenG </t>
  </si>
  <si>
    <t xml:space="preserve">TA </t>
  </si>
  <si>
    <t>BTULP</t>
  </si>
  <si>
    <t>HGOOSZEN</t>
  </si>
  <si>
    <t>Burger-Minneboo</t>
  </si>
  <si>
    <t>aug</t>
  </si>
  <si>
    <t>B. Tulp</t>
  </si>
  <si>
    <t>Endo</t>
  </si>
  <si>
    <t>H. Gooszen - den Hertog</t>
  </si>
  <si>
    <t>sept</t>
  </si>
  <si>
    <t>Karacagun</t>
  </si>
  <si>
    <t>JGROEN</t>
  </si>
  <si>
    <t>okt</t>
  </si>
  <si>
    <t>J. Groen</t>
  </si>
  <si>
    <t>Jgroen</t>
  </si>
  <si>
    <t>U35</t>
  </si>
  <si>
    <t>nov</t>
  </si>
  <si>
    <t>dec</t>
  </si>
  <si>
    <t>Roos-de Boer</t>
  </si>
  <si>
    <t>Hachami</t>
  </si>
  <si>
    <t>Victoria</t>
  </si>
  <si>
    <t>Feenstra</t>
  </si>
  <si>
    <t>Zaalberg</t>
  </si>
  <si>
    <t>MATTALLAH</t>
  </si>
  <si>
    <t>Saray</t>
  </si>
  <si>
    <t>d'Herripon</t>
  </si>
  <si>
    <t>M. Attallah</t>
  </si>
  <si>
    <t>Horst</t>
  </si>
  <si>
    <t>Andeweg</t>
  </si>
  <si>
    <t>Morren</t>
  </si>
  <si>
    <t>Walraven</t>
  </si>
  <si>
    <t>Pronk</t>
  </si>
  <si>
    <t>Wees</t>
  </si>
  <si>
    <t>Khamlichi</t>
  </si>
  <si>
    <t>Mejdoubi</t>
  </si>
  <si>
    <t>Ammers</t>
  </si>
  <si>
    <t>Gungor</t>
  </si>
  <si>
    <t>Amelo</t>
  </si>
  <si>
    <t>Sambo</t>
  </si>
  <si>
    <t>Kerkhof</t>
  </si>
  <si>
    <t>Groenewoud</t>
  </si>
  <si>
    <t>Kapel</t>
  </si>
  <si>
    <t>Mirza</t>
  </si>
  <si>
    <t>Dalfour</t>
  </si>
  <si>
    <t>Bouaad</t>
  </si>
  <si>
    <t>Masereeuw</t>
  </si>
  <si>
    <t>Doruk</t>
  </si>
  <si>
    <t>Walbeek</t>
  </si>
  <si>
    <t>Fayed</t>
  </si>
  <si>
    <t>Heiden</t>
  </si>
  <si>
    <t>Ugur-Kucukdemirci</t>
  </si>
  <si>
    <t>Lammers</t>
  </si>
  <si>
    <t>Mok</t>
  </si>
  <si>
    <t>Ende</t>
  </si>
  <si>
    <t>Bloemheuvel</t>
  </si>
  <si>
    <t>Onrust</t>
  </si>
  <si>
    <t>Ferwerda</t>
  </si>
  <si>
    <t>Rislani</t>
  </si>
  <si>
    <t>Haas</t>
  </si>
  <si>
    <t>Vegt</t>
  </si>
  <si>
    <t>Liefden</t>
  </si>
  <si>
    <t>Ettienne</t>
  </si>
  <si>
    <t>Kandoussi</t>
  </si>
  <si>
    <t>Tromp</t>
  </si>
  <si>
    <t>Syuleymanova</t>
  </si>
  <si>
    <t>Reijers</t>
  </si>
  <si>
    <t>Pinas</t>
  </si>
  <si>
    <t>Lakrih</t>
  </si>
  <si>
    <t>Ros</t>
  </si>
  <si>
    <t>Wonderen</t>
  </si>
  <si>
    <t>Akhtar-Begum</t>
  </si>
  <si>
    <t>Tohatta</t>
  </si>
  <si>
    <t>Laan</t>
  </si>
  <si>
    <t>Balder</t>
  </si>
  <si>
    <t>Bijl</t>
  </si>
  <si>
    <t>Marz</t>
  </si>
  <si>
    <t>Zaat-Eversteijn</t>
  </si>
  <si>
    <t>Kooijman</t>
  </si>
  <si>
    <t>Rekers</t>
  </si>
  <si>
    <t>Kleine</t>
  </si>
  <si>
    <t>Leeuw</t>
  </si>
  <si>
    <t>Hoefman</t>
  </si>
  <si>
    <t>Pengel</t>
  </si>
  <si>
    <t>Koeree</t>
  </si>
  <si>
    <t>Heinze</t>
  </si>
  <si>
    <t>Haring</t>
  </si>
  <si>
    <t>Amekan</t>
  </si>
  <si>
    <t>Pekeroglu</t>
  </si>
  <si>
    <t>Kamp-Lok</t>
  </si>
  <si>
    <t>Nijman</t>
  </si>
  <si>
    <t>Kreuger</t>
  </si>
  <si>
    <t>Collet</t>
  </si>
  <si>
    <t>Leeuwen</t>
  </si>
  <si>
    <t>Loenen</t>
  </si>
  <si>
    <t>Salomons</t>
  </si>
  <si>
    <t>Brave</t>
  </si>
  <si>
    <t>Blanken-Idoe</t>
  </si>
  <si>
    <t>Roos</t>
  </si>
  <si>
    <t>Goedhart</t>
  </si>
  <si>
    <t>Letteboer-Kuiper</t>
  </si>
  <si>
    <t>Amstel</t>
  </si>
  <si>
    <t>Hof</t>
  </si>
  <si>
    <t>Aberrak-Iben Salah</t>
  </si>
  <si>
    <t>Bleeker</t>
  </si>
  <si>
    <t>Berkel</t>
  </si>
  <si>
    <t>Hess</t>
  </si>
  <si>
    <t>Es</t>
  </si>
  <si>
    <t>Simons</t>
  </si>
  <si>
    <t>Said</t>
  </si>
  <si>
    <t>Engel</t>
  </si>
  <si>
    <t>Melman</t>
  </si>
  <si>
    <t>Voorn</t>
  </si>
  <si>
    <t>Waelepoel</t>
  </si>
  <si>
    <t>Sharif</t>
  </si>
  <si>
    <t>Stein</t>
  </si>
  <si>
    <t>Coorengel</t>
  </si>
  <si>
    <t>Pel</t>
  </si>
  <si>
    <t>Beusekom</t>
  </si>
  <si>
    <t>Duinker</t>
  </si>
  <si>
    <t>Walker</t>
  </si>
  <si>
    <t>Jamali</t>
  </si>
  <si>
    <t>Theunissen</t>
  </si>
  <si>
    <t>Heerema</t>
  </si>
  <si>
    <t>Buijs</t>
  </si>
  <si>
    <t>Hoffman</t>
  </si>
  <si>
    <t>Dalgetty</t>
  </si>
  <si>
    <t>Salah</t>
  </si>
  <si>
    <t>Veltkamp</t>
  </si>
  <si>
    <t>Barens</t>
  </si>
  <si>
    <t>Buskermolen</t>
  </si>
  <si>
    <t>Windsma</t>
  </si>
  <si>
    <t>Ahmed</t>
  </si>
  <si>
    <t>Bolderick</t>
  </si>
  <si>
    <t>Stoel</t>
  </si>
  <si>
    <t>Mamikoyan</t>
  </si>
  <si>
    <t>Oumoussi</t>
  </si>
  <si>
    <t>Rustenberg</t>
  </si>
  <si>
    <t>Nour</t>
  </si>
  <si>
    <t>Productie</t>
  </si>
  <si>
    <t>FTE</t>
  </si>
  <si>
    <t>Neuvel</t>
  </si>
  <si>
    <t>Vork-Wiering</t>
  </si>
  <si>
    <t>Staphorsius</t>
  </si>
  <si>
    <t>Kouw</t>
  </si>
  <si>
    <t>Klasema</t>
  </si>
  <si>
    <t>Diemel</t>
  </si>
  <si>
    <t>Kampen</t>
  </si>
  <si>
    <t>Draouy</t>
  </si>
  <si>
    <t>Doganay</t>
  </si>
  <si>
    <t>LBAKKER</t>
  </si>
  <si>
    <t>Tisoudali</t>
  </si>
  <si>
    <t>Lauwers</t>
  </si>
  <si>
    <t>El- Yakoubi</t>
  </si>
  <si>
    <t>Taha</t>
  </si>
  <si>
    <t>Goede</t>
  </si>
  <si>
    <t>L. Bakker</t>
  </si>
  <si>
    <t>Louvezijn</t>
  </si>
  <si>
    <t>Aharsi</t>
  </si>
  <si>
    <t>Koemar</t>
  </si>
  <si>
    <t>Stee</t>
  </si>
  <si>
    <t>Werners</t>
  </si>
  <si>
    <t>Oostwaard</t>
  </si>
  <si>
    <t>Rietschoten</t>
  </si>
  <si>
    <t>Bosma</t>
  </si>
  <si>
    <t>Octavo</t>
  </si>
  <si>
    <t>Akker</t>
  </si>
  <si>
    <t>Melein</t>
  </si>
  <si>
    <t>Nematollahifard</t>
  </si>
  <si>
    <t>Tolboom</t>
  </si>
  <si>
    <t>Kurvers</t>
  </si>
  <si>
    <t>Oosterhuis</t>
  </si>
  <si>
    <t>Borgeld</t>
  </si>
  <si>
    <t>Gertsen</t>
  </si>
  <si>
    <t>Burgh</t>
  </si>
  <si>
    <t>Aouladomar</t>
  </si>
  <si>
    <t>Korsten</t>
  </si>
  <si>
    <t>Rinia van Nauta</t>
  </si>
  <si>
    <t>Mriechel</t>
  </si>
  <si>
    <t>MTHYMI</t>
  </si>
  <si>
    <t>M. Riechelmann</t>
  </si>
  <si>
    <t>M. Thymi</t>
  </si>
  <si>
    <t xml:space="preserve"> - Het ouderschapsverlof is in mindering gebracht op het FTE percentage.</t>
  </si>
  <si>
    <t>Walet</t>
  </si>
  <si>
    <t>Gorgels</t>
  </si>
  <si>
    <t>Poland</t>
  </si>
  <si>
    <t>verschil</t>
  </si>
  <si>
    <t>Nerden</t>
  </si>
  <si>
    <t>Los</t>
  </si>
  <si>
    <t>Akhyar</t>
  </si>
  <si>
    <t>Halabi</t>
  </si>
  <si>
    <t>Sutherland</t>
  </si>
  <si>
    <t>Gijn</t>
  </si>
  <si>
    <t>Elkerbout</t>
  </si>
  <si>
    <t>Belderok</t>
  </si>
  <si>
    <t>%</t>
  </si>
  <si>
    <t>totaal</t>
  </si>
  <si>
    <t>TA io</t>
  </si>
  <si>
    <t>Karpathios</t>
  </si>
  <si>
    <t>AVRIES</t>
  </si>
  <si>
    <t>Ahmedova</t>
  </si>
  <si>
    <t>Eveleens</t>
  </si>
  <si>
    <t>Kuijpers-Veeningen</t>
  </si>
  <si>
    <t>Kaldenhoven</t>
  </si>
  <si>
    <t>Ietswaard</t>
  </si>
  <si>
    <t>Tienen</t>
  </si>
  <si>
    <t>Ronde</t>
  </si>
  <si>
    <t>Lente</t>
  </si>
  <si>
    <t>A. de Vries</t>
  </si>
  <si>
    <t>Schaeken</t>
  </si>
  <si>
    <t>Linde</t>
  </si>
  <si>
    <t>Boom</t>
  </si>
  <si>
    <t>Looman van Maas</t>
  </si>
  <si>
    <t>Wingerden</t>
  </si>
  <si>
    <t>Aoulad Bouchta</t>
  </si>
  <si>
    <t>Berkenpas</t>
  </si>
  <si>
    <t>Omare</t>
  </si>
  <si>
    <t>Keur</t>
  </si>
  <si>
    <t>Huijboom</t>
  </si>
  <si>
    <t>Hemelrijk</t>
  </si>
  <si>
    <t>Roo</t>
  </si>
  <si>
    <t>Keijzer</t>
  </si>
  <si>
    <t>Ramadhin</t>
  </si>
  <si>
    <t>Ruiter</t>
  </si>
  <si>
    <t>Nait Rrami</t>
  </si>
  <si>
    <t>Bent</t>
  </si>
  <si>
    <t>Ait Abdellah</t>
  </si>
  <si>
    <t>Carroll</t>
  </si>
  <si>
    <t>Hopman</t>
  </si>
  <si>
    <t>Bouwmeester</t>
  </si>
  <si>
    <t>Bleuel</t>
  </si>
  <si>
    <t>Bekkers</t>
  </si>
  <si>
    <t>Hart</t>
  </si>
  <si>
    <t>Hoogenboom</t>
  </si>
  <si>
    <t>Smit-Kramer</t>
  </si>
  <si>
    <t>Sievers-van Hamersveld</t>
  </si>
  <si>
    <t>Block</t>
  </si>
  <si>
    <t>Brunemann</t>
  </si>
  <si>
    <t>Beurs</t>
  </si>
  <si>
    <t>Wilgenburg Reategui</t>
  </si>
  <si>
    <t>Brandenburg</t>
  </si>
  <si>
    <t>Sahin</t>
  </si>
  <si>
    <t>Timmermans</t>
  </si>
  <si>
    <t>Nieuwendijk</t>
  </si>
  <si>
    <t>Mol</t>
  </si>
  <si>
    <t>Wildt</t>
  </si>
  <si>
    <t>Rebel</t>
  </si>
  <si>
    <t>Yordanov</t>
  </si>
  <si>
    <t>Engelberts</t>
  </si>
  <si>
    <t>Proeve</t>
  </si>
  <si>
    <t>Brasser</t>
  </si>
  <si>
    <t>Bekker</t>
  </si>
  <si>
    <t>Elerie de Boer</t>
  </si>
  <si>
    <t>Valk</t>
  </si>
  <si>
    <t>Jongeleen</t>
  </si>
  <si>
    <t>Kalapnat</t>
  </si>
  <si>
    <t>Goksu</t>
  </si>
  <si>
    <t>Badal-Chawdhari</t>
  </si>
  <si>
    <t>Paragh</t>
  </si>
  <si>
    <t>Buree</t>
  </si>
  <si>
    <t>Gaeta</t>
  </si>
  <si>
    <t>Mink</t>
  </si>
  <si>
    <t>Coplu</t>
  </si>
  <si>
    <t>Schildmeijer</t>
  </si>
  <si>
    <t>Kes</t>
  </si>
  <si>
    <t>Bootsma</t>
  </si>
  <si>
    <t>Ligny</t>
  </si>
  <si>
    <t>Malik</t>
  </si>
  <si>
    <t>Cosgun</t>
  </si>
  <si>
    <t>Heijer</t>
  </si>
  <si>
    <t>Kula</t>
  </si>
  <si>
    <t>Roelofs</t>
  </si>
  <si>
    <t>Veen</t>
  </si>
  <si>
    <t>Gennep Abuhadba</t>
  </si>
  <si>
    <t>Kshwar</t>
  </si>
  <si>
    <t>Nader</t>
  </si>
  <si>
    <t>Pawiroredjo</t>
  </si>
  <si>
    <t>Haddar</t>
  </si>
  <si>
    <t>Sieverts</t>
  </si>
  <si>
    <t>Tuncay</t>
  </si>
  <si>
    <t>Trompert</t>
  </si>
  <si>
    <t>Ogbamichael</t>
  </si>
  <si>
    <t>Wei</t>
  </si>
  <si>
    <t>Fieret</t>
  </si>
  <si>
    <t>Merks</t>
  </si>
  <si>
    <t>Wix</t>
  </si>
  <si>
    <t>Bloch</t>
  </si>
  <si>
    <t>Kizilirmak</t>
  </si>
  <si>
    <t>Smook</t>
  </si>
  <si>
    <t>Haddaf</t>
  </si>
  <si>
    <t>Bouma</t>
  </si>
  <si>
    <t>Leeuwe</t>
  </si>
  <si>
    <t>Cinar</t>
  </si>
  <si>
    <t>Stiekema</t>
  </si>
  <si>
    <t>Snijder</t>
  </si>
  <si>
    <t>Ven</t>
  </si>
  <si>
    <t>Nadi</t>
  </si>
  <si>
    <t>Frans</t>
  </si>
  <si>
    <t>Arisz</t>
  </si>
  <si>
    <t>Kreule</t>
  </si>
  <si>
    <t>Allon</t>
  </si>
  <si>
    <t>Schoonhoven</t>
  </si>
  <si>
    <t>Tas</t>
  </si>
  <si>
    <t>Hetten</t>
  </si>
  <si>
    <t>Amarti</t>
  </si>
  <si>
    <t>Roep</t>
  </si>
  <si>
    <t>Ariese</t>
  </si>
  <si>
    <t>Rademaker</t>
  </si>
  <si>
    <t>Mudde</t>
  </si>
  <si>
    <t>Simsek</t>
  </si>
  <si>
    <t>Lang</t>
  </si>
  <si>
    <t>Avsar</t>
  </si>
  <si>
    <t>Magid</t>
  </si>
  <si>
    <t>Tazirane</t>
  </si>
  <si>
    <t>Lejewaan</t>
  </si>
  <si>
    <t>Govers</t>
  </si>
  <si>
    <t>Belarbi</t>
  </si>
  <si>
    <t>Gharbi</t>
  </si>
  <si>
    <t>Bronkhorst</t>
  </si>
  <si>
    <t>Wijnaldum</t>
  </si>
  <si>
    <t>Wijdemans</t>
  </si>
  <si>
    <t>Beeckmans</t>
  </si>
  <si>
    <t>Sando</t>
  </si>
  <si>
    <t>Hulsebos-Griffioen</t>
  </si>
  <si>
    <t>Afkiri</t>
  </si>
  <si>
    <t>Kong Jong Foek-Fong Ten Jing</t>
  </si>
  <si>
    <t>Olthof</t>
  </si>
  <si>
    <t>Scholten</t>
  </si>
  <si>
    <t>Bouhafati</t>
  </si>
  <si>
    <t>Bordes</t>
  </si>
  <si>
    <t>Huiberts</t>
  </si>
  <si>
    <t>MTHEUNE</t>
  </si>
  <si>
    <t>Bilici</t>
  </si>
  <si>
    <t>Mandemaker</t>
  </si>
  <si>
    <t>Snel</t>
  </si>
  <si>
    <t>Rooda</t>
  </si>
  <si>
    <t>RPAS</t>
  </si>
  <si>
    <t>Kece</t>
  </si>
  <si>
    <t>Vintila</t>
  </si>
  <si>
    <t>SKALF</t>
  </si>
  <si>
    <t>Flores</t>
  </si>
  <si>
    <t>Laarschot-Vroege</t>
  </si>
  <si>
    <t>Wilde de Ligny</t>
  </si>
  <si>
    <t>Vogelaar</t>
  </si>
  <si>
    <t>M. Theune</t>
  </si>
  <si>
    <t>R. van der Pas</t>
  </si>
  <si>
    <t>Greven</t>
  </si>
  <si>
    <t>Leuffen</t>
  </si>
  <si>
    <t>Bovers</t>
  </si>
  <si>
    <t>Lohuis</t>
  </si>
  <si>
    <t>Kazimierska</t>
  </si>
  <si>
    <t>BMAKIZODILA</t>
  </si>
  <si>
    <t>Wijen</t>
  </si>
  <si>
    <t>Tholen</t>
  </si>
  <si>
    <t>Breed-Zutt</t>
  </si>
  <si>
    <t>Wagenmakers</t>
  </si>
  <si>
    <t>Outhuis</t>
  </si>
  <si>
    <t>Bary</t>
  </si>
  <si>
    <t>Aarrass</t>
  </si>
  <si>
    <t>Somuncu</t>
  </si>
  <si>
    <t>Plat</t>
  </si>
  <si>
    <t>Abdulla</t>
  </si>
  <si>
    <t>Heijnen</t>
  </si>
  <si>
    <t>Kesselaar</t>
  </si>
  <si>
    <t>Bijvoet</t>
  </si>
  <si>
    <t>Meeussen</t>
  </si>
  <si>
    <t>Wilmering</t>
  </si>
  <si>
    <t>Toor</t>
  </si>
  <si>
    <t>Bellali</t>
  </si>
  <si>
    <t>Elias</t>
  </si>
  <si>
    <t>Spek</t>
  </si>
  <si>
    <t>Krull-Otter</t>
  </si>
  <si>
    <t>Moro</t>
  </si>
  <si>
    <t>Kruithof</t>
  </si>
  <si>
    <t>Akyurek</t>
  </si>
  <si>
    <t>Jagt</t>
  </si>
  <si>
    <t>Batou</t>
  </si>
  <si>
    <t>Sligte</t>
  </si>
  <si>
    <t>Pejovic</t>
  </si>
  <si>
    <t>Khaoudi</t>
  </si>
  <si>
    <t>Babb</t>
  </si>
  <si>
    <t>Lagewaard</t>
  </si>
  <si>
    <t>Bolsman</t>
  </si>
  <si>
    <t>Wakrim</t>
  </si>
  <si>
    <t>Westenberg</t>
  </si>
  <si>
    <t>Rijke</t>
  </si>
  <si>
    <t>Vaneman</t>
  </si>
  <si>
    <t>Iperen</t>
  </si>
  <si>
    <t>Bouabbous</t>
  </si>
  <si>
    <t>Samandar</t>
  </si>
  <si>
    <t>Lucquin</t>
  </si>
  <si>
    <t>Veldstra</t>
  </si>
  <si>
    <t>Mohebi</t>
  </si>
  <si>
    <t>Koc</t>
  </si>
  <si>
    <t>Stojanov</t>
  </si>
  <si>
    <t>Appels</t>
  </si>
  <si>
    <t>Trakzel-Wals</t>
  </si>
  <si>
    <t>Colin</t>
  </si>
  <si>
    <t>Boedhoe</t>
  </si>
  <si>
    <t>Daldal</t>
  </si>
  <si>
    <t>Bruins</t>
  </si>
  <si>
    <t>Haverkamp</t>
  </si>
  <si>
    <t>Chekkouh</t>
  </si>
  <si>
    <t>Hadi</t>
  </si>
  <si>
    <t>Aziz</t>
  </si>
  <si>
    <t>Berkhout</t>
  </si>
  <si>
    <t>Hui</t>
  </si>
  <si>
    <t>Verschoor</t>
  </si>
  <si>
    <t>Bommel</t>
  </si>
  <si>
    <t>Wijkhuizen</t>
  </si>
  <si>
    <t>Graaf</t>
  </si>
  <si>
    <t>Smink</t>
  </si>
  <si>
    <t>Kazanci</t>
  </si>
  <si>
    <t>Davar Panah</t>
  </si>
  <si>
    <t>Chaghouaoui</t>
  </si>
  <si>
    <t>Hendriksen</t>
  </si>
  <si>
    <t>Robles de Medina</t>
  </si>
  <si>
    <t>Firouzi</t>
  </si>
  <si>
    <t>Braakman</t>
  </si>
  <si>
    <t>Henar</t>
  </si>
  <si>
    <t>Bruijn</t>
  </si>
  <si>
    <t>Plet</t>
  </si>
  <si>
    <t>Aartun</t>
  </si>
  <si>
    <t>B. Makizodilla</t>
  </si>
  <si>
    <t>Heusen</t>
  </si>
  <si>
    <t>Louwaard-Voorendt</t>
  </si>
  <si>
    <t>Daems</t>
  </si>
  <si>
    <t>Scheffer-de Ruiter</t>
  </si>
  <si>
    <t>Groothedde</t>
  </si>
  <si>
    <t>Zutphen</t>
  </si>
  <si>
    <t>Woiski</t>
  </si>
  <si>
    <t>Doward</t>
  </si>
  <si>
    <t>Toff-van der Lugt</t>
  </si>
  <si>
    <t>Oomkens-de Niet</t>
  </si>
  <si>
    <t>Klaver</t>
  </si>
  <si>
    <t>Berge</t>
  </si>
  <si>
    <t>Yuce</t>
  </si>
  <si>
    <t>Liverani</t>
  </si>
  <si>
    <t>Schenck de Jong</t>
  </si>
  <si>
    <t>Koot</t>
  </si>
  <si>
    <t>Konijn</t>
  </si>
  <si>
    <t>Burhani Tahrirul Fikri</t>
  </si>
  <si>
    <t>Rhuggernaath</t>
  </si>
  <si>
    <t>Kolk</t>
  </si>
  <si>
    <t>Karabulut</t>
  </si>
  <si>
    <t>Lucas</t>
  </si>
  <si>
    <t>Fenneman</t>
  </si>
  <si>
    <t>Limon</t>
  </si>
  <si>
    <t>Steur</t>
  </si>
  <si>
    <t>Weijers</t>
  </si>
  <si>
    <t>Meij</t>
  </si>
  <si>
    <t>Kushaib</t>
  </si>
  <si>
    <t>Oulhadj</t>
  </si>
  <si>
    <t>Rookhuijzen</t>
  </si>
  <si>
    <t>Brouwers</t>
  </si>
  <si>
    <t>Jaksic</t>
  </si>
  <si>
    <t>Siebeling</t>
  </si>
  <si>
    <t>Grot</t>
  </si>
  <si>
    <t>Koornneef</t>
  </si>
  <si>
    <t>Hilaire</t>
  </si>
  <si>
    <t>Bertelkamp</t>
  </si>
  <si>
    <t>Mac Gillavry</t>
  </si>
  <si>
    <t>Campen</t>
  </si>
  <si>
    <t>Kucuk</t>
  </si>
  <si>
    <t>Klein</t>
  </si>
  <si>
    <t>Bontekoe</t>
  </si>
  <si>
    <t>Verbrugge</t>
  </si>
  <si>
    <t>Grijpsma Kabalt</t>
  </si>
  <si>
    <t>Koedijk</t>
  </si>
  <si>
    <t>Kasiem</t>
  </si>
  <si>
    <t>Hiwat</t>
  </si>
  <si>
    <t>Mansour</t>
  </si>
  <si>
    <t>Scheeres-Oudeboon</t>
  </si>
  <si>
    <t>Gajadin</t>
  </si>
  <si>
    <t>VELDE-CAARLS</t>
  </si>
  <si>
    <t>Oedayrajsingh Varma</t>
  </si>
  <si>
    <t>Sardjoe</t>
  </si>
  <si>
    <t>Agarbi</t>
  </si>
  <si>
    <t>Hassan</t>
  </si>
  <si>
    <t>Ito</t>
  </si>
  <si>
    <t>Fux</t>
  </si>
  <si>
    <t>Hogenboom</t>
  </si>
  <si>
    <t>Ruijg</t>
  </si>
  <si>
    <t>Huppe</t>
  </si>
  <si>
    <t>Hannouti</t>
  </si>
  <si>
    <t>Cairo</t>
  </si>
  <si>
    <t>Jamai</t>
  </si>
  <si>
    <t>Gowrising</t>
  </si>
  <si>
    <t>Stelling</t>
  </si>
  <si>
    <t>Zahhaf</t>
  </si>
  <si>
    <t>Schirmann</t>
  </si>
  <si>
    <t>Reichgelt</t>
  </si>
  <si>
    <t>Erian</t>
  </si>
  <si>
    <t>Ambrotius</t>
  </si>
  <si>
    <t>Darai</t>
  </si>
  <si>
    <t>Bessem</t>
  </si>
  <si>
    <t>Last</t>
  </si>
  <si>
    <t>Wolf</t>
  </si>
  <si>
    <t>Anker</t>
  </si>
  <si>
    <t>Sprang</t>
  </si>
  <si>
    <t>Kenter-de Jong</t>
  </si>
  <si>
    <t>Ganseboer</t>
  </si>
  <si>
    <t>Jaghouri</t>
  </si>
  <si>
    <t>Aboulghit</t>
  </si>
  <si>
    <t>Mussa</t>
  </si>
  <si>
    <t>Schie-Smit</t>
  </si>
  <si>
    <t>Cyris</t>
  </si>
  <si>
    <t>Louw</t>
  </si>
  <si>
    <t>Kemper</t>
  </si>
  <si>
    <t>Broekema</t>
  </si>
  <si>
    <t>Karaman</t>
  </si>
  <si>
    <t>Omrane</t>
  </si>
  <si>
    <t>Górak</t>
  </si>
  <si>
    <t>Hamelink</t>
  </si>
  <si>
    <t>Oduro</t>
  </si>
  <si>
    <t>Isakimen</t>
  </si>
  <si>
    <t>Schenkel</t>
  </si>
  <si>
    <t>Aktaou</t>
  </si>
  <si>
    <t>Janzee</t>
  </si>
  <si>
    <t>Ploeger</t>
  </si>
  <si>
    <t>Suiker-Zutt</t>
  </si>
  <si>
    <t>Dasor</t>
  </si>
  <si>
    <t>Tasa</t>
  </si>
  <si>
    <t>Amar</t>
  </si>
  <si>
    <t>Eldik</t>
  </si>
  <si>
    <t>Gerritsma</t>
  </si>
  <si>
    <t>Twisk</t>
  </si>
  <si>
    <t>Snijders</t>
  </si>
  <si>
    <t>Sparendam</t>
  </si>
  <si>
    <t>Selie</t>
  </si>
  <si>
    <t>Reus-Bakker</t>
  </si>
  <si>
    <t>Bothmer</t>
  </si>
  <si>
    <t>Perquin</t>
  </si>
  <si>
    <t>Spijkstra</t>
  </si>
  <si>
    <t>Groot-Mantjes</t>
  </si>
  <si>
    <t>Wild</t>
  </si>
  <si>
    <t>Clement</t>
  </si>
  <si>
    <t>Lieshout</t>
  </si>
  <si>
    <t>Oulali</t>
  </si>
  <si>
    <t>Zwart</t>
  </si>
  <si>
    <t>Oijen</t>
  </si>
  <si>
    <t>Niehorster</t>
  </si>
  <si>
    <t>Charradi Bensbaa</t>
  </si>
  <si>
    <t>Chae</t>
  </si>
  <si>
    <t>Ouchou</t>
  </si>
  <si>
    <t>Hous</t>
  </si>
  <si>
    <t>Bholasing</t>
  </si>
  <si>
    <t>Roest</t>
  </si>
  <si>
    <t>Stefano</t>
  </si>
  <si>
    <t>Lin</t>
  </si>
  <si>
    <t>Mammi</t>
  </si>
  <si>
    <t>Boswijk</t>
  </si>
  <si>
    <t>Engeland</t>
  </si>
  <si>
    <t>Benlarbi</t>
  </si>
  <si>
    <t>Vlis</t>
  </si>
  <si>
    <t>Serne</t>
  </si>
  <si>
    <t>Vente</t>
  </si>
  <si>
    <t>Simmerman</t>
  </si>
  <si>
    <t>Noter</t>
  </si>
  <si>
    <t>Lie A Loi</t>
  </si>
  <si>
    <t>Dilrosun</t>
  </si>
  <si>
    <t>Ho-A-Hing</t>
  </si>
  <si>
    <t>Oksuz</t>
  </si>
  <si>
    <t>Miert</t>
  </si>
  <si>
    <t>Dap</t>
  </si>
  <si>
    <t>Aboushousha</t>
  </si>
  <si>
    <t>Minnen</t>
  </si>
  <si>
    <t>Cramer</t>
  </si>
  <si>
    <t>Yelpaze</t>
  </si>
  <si>
    <t>AGRAFT</t>
  </si>
  <si>
    <t>Prent</t>
  </si>
  <si>
    <t>Meijles</t>
  </si>
  <si>
    <t>Busker</t>
  </si>
  <si>
    <t>Peluso</t>
  </si>
  <si>
    <t>Gijsbers</t>
  </si>
  <si>
    <t>Oemraw</t>
  </si>
  <si>
    <t>Moti</t>
  </si>
  <si>
    <t>Looijengoed</t>
  </si>
  <si>
    <t>Arefi</t>
  </si>
  <si>
    <t>Knip</t>
  </si>
  <si>
    <t>Khokhar</t>
  </si>
  <si>
    <t>Efe</t>
  </si>
  <si>
    <t>Cate</t>
  </si>
  <si>
    <t>Stuivenberg</t>
  </si>
  <si>
    <t>Ebbers</t>
  </si>
  <si>
    <t>Schaaf</t>
  </si>
  <si>
    <t>Asker</t>
  </si>
  <si>
    <t>Valk-Bol</t>
  </si>
  <si>
    <t>Spelde</t>
  </si>
  <si>
    <t>Martiny</t>
  </si>
  <si>
    <t>Saboerali</t>
  </si>
  <si>
    <t>Geldorp</t>
  </si>
  <si>
    <t>Celik</t>
  </si>
  <si>
    <t>Tachefini</t>
  </si>
  <si>
    <t>Janssen-Keet</t>
  </si>
  <si>
    <t>Tilzer</t>
  </si>
  <si>
    <t>Kuipers-van 't Schip</t>
  </si>
  <si>
    <t>Stornebrink</t>
  </si>
  <si>
    <t>Scheffelaar</t>
  </si>
  <si>
    <t>X631</t>
  </si>
  <si>
    <t>A. vd Graft</t>
  </si>
  <si>
    <t>Oualad El Ghazzi</t>
  </si>
  <si>
    <t>Stevens</t>
  </si>
  <si>
    <t>Grzedowski</t>
  </si>
  <si>
    <t>Ommen</t>
  </si>
  <si>
    <t>Kloosterman</t>
  </si>
  <si>
    <t>Freitas Queiroz</t>
  </si>
  <si>
    <t>Jongerius-Klarenbeek</t>
  </si>
  <si>
    <t>Heinsbergen-Raaijmakers</t>
  </si>
  <si>
    <t>Harmans</t>
  </si>
  <si>
    <t>AKROESE</t>
  </si>
  <si>
    <t>Mahieu-Tiggeloven</t>
  </si>
  <si>
    <t>Akcali</t>
  </si>
  <si>
    <t>Krijt</t>
  </si>
  <si>
    <t>Bleijswijk-van Abswoude</t>
  </si>
  <si>
    <t>Wordragen</t>
  </si>
  <si>
    <t>Jas</t>
  </si>
  <si>
    <t>Oerlemans</t>
  </si>
  <si>
    <t>Bieckmann</t>
  </si>
  <si>
    <t>Ommeren</t>
  </si>
  <si>
    <t>Schaap-Kroonenburg</t>
  </si>
  <si>
    <t>Aktas</t>
  </si>
  <si>
    <t>Bhagwandin</t>
  </si>
  <si>
    <t>MHUNNIK</t>
  </si>
  <si>
    <t>Groot-van Steenis</t>
  </si>
  <si>
    <t>Tonkes</t>
  </si>
  <si>
    <t>Dusschoten</t>
  </si>
  <si>
    <t>Oorthuys</t>
  </si>
  <si>
    <t>Mello</t>
  </si>
  <si>
    <t>Oliver-Atkins</t>
  </si>
  <si>
    <t>SDELWEL</t>
  </si>
  <si>
    <t>S. Delwel</t>
  </si>
  <si>
    <t>A. Kroese</t>
  </si>
  <si>
    <t>Ta io</t>
  </si>
  <si>
    <t>Gero io</t>
  </si>
  <si>
    <t>M. van Hunnik</t>
  </si>
  <si>
    <t>Kind io</t>
  </si>
  <si>
    <t>individuele TA</t>
  </si>
  <si>
    <t>Duda</t>
  </si>
  <si>
    <t>Engels</t>
  </si>
  <si>
    <t>Arsenovic</t>
  </si>
  <si>
    <t>King</t>
  </si>
  <si>
    <t>Dikici</t>
  </si>
  <si>
    <t>Flury-Beukeboom</t>
  </si>
  <si>
    <t>Winder-Aardenburg</t>
  </si>
  <si>
    <t>Wijngaarde</t>
  </si>
  <si>
    <t>Haitsma-Visser</t>
  </si>
  <si>
    <t>Ron-van der Helm</t>
  </si>
  <si>
    <t>Aoulad Abdellah</t>
  </si>
  <si>
    <t>Zijden-Hollak</t>
  </si>
  <si>
    <t>Rood</t>
  </si>
  <si>
    <t>Linting</t>
  </si>
  <si>
    <t>Sadijo</t>
  </si>
  <si>
    <t>Kotzebue</t>
  </si>
  <si>
    <t>Soleymani</t>
  </si>
  <si>
    <t>Sluijter-Bernabé Andrés</t>
  </si>
  <si>
    <t>Werrie</t>
  </si>
  <si>
    <t>Latt</t>
  </si>
  <si>
    <t>Naarden</t>
  </si>
  <si>
    <t>Oboh</t>
  </si>
  <si>
    <t>Benschop</t>
  </si>
  <si>
    <t>Roepchand</t>
  </si>
  <si>
    <t>Heijmans</t>
  </si>
  <si>
    <t>Mackintosh</t>
  </si>
  <si>
    <t>VISSER-BRAND</t>
  </si>
  <si>
    <t>Graas</t>
  </si>
  <si>
    <t>Beato</t>
  </si>
  <si>
    <t>Veltman-Korten</t>
  </si>
  <si>
    <t>Staal</t>
  </si>
  <si>
    <t>Calonne</t>
  </si>
  <si>
    <t>Zoutenbier</t>
  </si>
  <si>
    <t>Mensonides</t>
  </si>
  <si>
    <t>Avalos</t>
  </si>
  <si>
    <t>Nijland</t>
  </si>
  <si>
    <t>Gilkes</t>
  </si>
  <si>
    <t>Vreede</t>
  </si>
  <si>
    <t>Steinbach</t>
  </si>
  <si>
    <t>Hamid</t>
  </si>
  <si>
    <t>Ademov</t>
  </si>
  <si>
    <t>Hadji</t>
  </si>
  <si>
    <t>Edel-Band</t>
  </si>
  <si>
    <t>Hondema</t>
  </si>
  <si>
    <t>GSIE</t>
  </si>
  <si>
    <t>Caupain</t>
  </si>
  <si>
    <t>Olieberg</t>
  </si>
  <si>
    <t>Azoubairi</t>
  </si>
  <si>
    <t>Bisschop</t>
  </si>
  <si>
    <t>Hover</t>
  </si>
  <si>
    <t>Chouta</t>
  </si>
  <si>
    <t>Kaar</t>
  </si>
  <si>
    <t>Semków</t>
  </si>
  <si>
    <t>Kater</t>
  </si>
  <si>
    <t>Ouchene</t>
  </si>
  <si>
    <t>Eek</t>
  </si>
  <si>
    <t>BICER</t>
  </si>
  <si>
    <t>Vorde Sive Vording</t>
  </si>
  <si>
    <t>Sedoc</t>
  </si>
  <si>
    <t>Verschure</t>
  </si>
  <si>
    <t>Boonstra</t>
  </si>
  <si>
    <t>Holt</t>
  </si>
  <si>
    <t>Row Labels</t>
  </si>
  <si>
    <t>Grand Total</t>
  </si>
  <si>
    <t>EVELDT</t>
  </si>
  <si>
    <t>E. Veldt</t>
  </si>
  <si>
    <t>Jongejan</t>
  </si>
  <si>
    <t>Jonkhart</t>
  </si>
  <si>
    <t>Jeu</t>
  </si>
  <si>
    <t>Kort-Inen</t>
  </si>
  <si>
    <t>Gerritsen</t>
  </si>
  <si>
    <t>Everaars-Niedballa</t>
  </si>
  <si>
    <t>Nathoeni-Anandbahadoer</t>
  </si>
  <si>
    <t>Brasdorp-Bonsu</t>
  </si>
  <si>
    <t>Zonneveld</t>
  </si>
  <si>
    <t>Spreij</t>
  </si>
  <si>
    <t>Oosterloo</t>
  </si>
  <si>
    <t>Selhorst</t>
  </si>
  <si>
    <t>Elfering</t>
  </si>
  <si>
    <t>Zoeren</t>
  </si>
  <si>
    <t>Carneiro Rezende</t>
  </si>
  <si>
    <t>Berg-Tijnagel</t>
  </si>
  <si>
    <t>Moubarak</t>
  </si>
  <si>
    <t>Chin-Tam</t>
  </si>
  <si>
    <t>Karam</t>
  </si>
  <si>
    <t>Leeuwen-Ott</t>
  </si>
  <si>
    <t>Malik Shahi</t>
  </si>
  <si>
    <t>Verdam</t>
  </si>
  <si>
    <t>Gezer</t>
  </si>
  <si>
    <t>Voorenberghe</t>
  </si>
  <si>
    <t>Bijsteren-Hof</t>
  </si>
  <si>
    <t>Günerhan-Günerhan</t>
  </si>
  <si>
    <t>Cats-Wouts</t>
  </si>
  <si>
    <t>Eggenkamp</t>
  </si>
  <si>
    <t>Nok-Vries</t>
  </si>
  <si>
    <t>Reijmerink</t>
  </si>
  <si>
    <t>Cuperus</t>
  </si>
  <si>
    <t>Tholenaars-Loupias</t>
  </si>
  <si>
    <t>Moinie</t>
  </si>
  <si>
    <t>Stikkelorum</t>
  </si>
  <si>
    <t>Fatuma Hassan Badid</t>
  </si>
  <si>
    <t>Wegkamp</t>
  </si>
  <si>
    <t>Sijsling</t>
  </si>
  <si>
    <t>Chand</t>
  </si>
  <si>
    <t>MKOUTRIS</t>
  </si>
  <si>
    <t>M. Koutris</t>
  </si>
  <si>
    <t>RGOOSEN</t>
  </si>
  <si>
    <t>R. Goosen</t>
  </si>
  <si>
    <t xml:space="preserve">5,5 dagen verlof + 0,5 dg cursus </t>
  </si>
  <si>
    <t>1dg verlof + 1dg ziek</t>
  </si>
  <si>
    <t>1 dg verlof &amp; adm/overleg</t>
  </si>
  <si>
    <t>jan</t>
  </si>
  <si>
    <t>Bouazzaoui</t>
  </si>
  <si>
    <t>Pelk</t>
  </si>
  <si>
    <t>Franschman-Meeth</t>
  </si>
  <si>
    <t>Vogels</t>
  </si>
  <si>
    <t>Janmaat</t>
  </si>
  <si>
    <t>Klompmaker</t>
  </si>
  <si>
    <t>Sauer</t>
  </si>
  <si>
    <t>Jong - Beijer</t>
  </si>
  <si>
    <t>Snijder-Aal</t>
  </si>
  <si>
    <t>Heystek-Abrahamsz</t>
  </si>
  <si>
    <t>Lugten-Groen</t>
  </si>
  <si>
    <t>Uitermarkt</t>
  </si>
  <si>
    <t>Karsten</t>
  </si>
  <si>
    <t>Mittelmeijer</t>
  </si>
  <si>
    <t>Peet</t>
  </si>
  <si>
    <t>Horvers</t>
  </si>
  <si>
    <t>Gooijer</t>
  </si>
  <si>
    <t>Hagemans-Langhout</t>
  </si>
  <si>
    <t>Et</t>
  </si>
  <si>
    <t>Azelmad</t>
  </si>
  <si>
    <t>Alkadi</t>
  </si>
  <si>
    <t>Koopstra</t>
  </si>
  <si>
    <t>Karakis</t>
  </si>
  <si>
    <t>Zaruali</t>
  </si>
  <si>
    <t>MAHABALI-KEDARNATH</t>
  </si>
  <si>
    <t>Cadirci</t>
  </si>
  <si>
    <t>Kastelein</t>
  </si>
  <si>
    <t>Wallach</t>
  </si>
  <si>
    <t>Barron</t>
  </si>
  <si>
    <t>Scherpenzeel</t>
  </si>
  <si>
    <t>Abamecha</t>
  </si>
  <si>
    <t>Abbach</t>
  </si>
  <si>
    <t>Azhar</t>
  </si>
  <si>
    <t>Mouhib</t>
  </si>
  <si>
    <t>Polder-van der Haven</t>
  </si>
  <si>
    <t>Vernhout van Eijk</t>
  </si>
  <si>
    <t>HIJINK-VAN HIRTUM</t>
  </si>
  <si>
    <t>Martijn</t>
  </si>
  <si>
    <t>Tareke</t>
  </si>
  <si>
    <t>Boon-Mandemaker</t>
  </si>
  <si>
    <t>Sheik Zahoeri</t>
  </si>
  <si>
    <t>Haagsman</t>
  </si>
  <si>
    <t>Mobach-Cojocaru</t>
  </si>
  <si>
    <t>Vos Klootwijk</t>
  </si>
  <si>
    <t>Bronkhorst-Verheij</t>
  </si>
  <si>
    <t>Koolbergen-Both</t>
  </si>
  <si>
    <t>Khaled</t>
  </si>
  <si>
    <t>Hammach</t>
  </si>
  <si>
    <t>Sum of Besteed</t>
  </si>
  <si>
    <t>Q1 niet opgenomen in prognose. Per 3-2019 0,4 fte</t>
  </si>
  <si>
    <t>Reden 01-2019</t>
  </si>
  <si>
    <t>Opmerking 02-2019</t>
  </si>
  <si>
    <t>werkt gemiddeld 1 dg per 2 weken</t>
  </si>
  <si>
    <t>% arbeidsongeschikt</t>
  </si>
  <si>
    <t>5dgn verlof &amp; 1 dag stufie (75%)</t>
  </si>
  <si>
    <t>1dg verlof 1dg ziek (50%)</t>
  </si>
  <si>
    <t>4 dagen verlof &amp; ziekteverzuim va 25-2 (75%)</t>
  </si>
  <si>
    <t>4 weken verlof (100%)</t>
  </si>
  <si>
    <t>2dg cursus 2dg verlof  (50%)</t>
  </si>
  <si>
    <t>1,5dg verlof &amp; masterclass</t>
  </si>
  <si>
    <t xml:space="preserve">1,5dg verlof </t>
  </si>
  <si>
    <t>4dg verlof 1 dg ziek (40%)</t>
  </si>
  <si>
    <t>indiv. TA</t>
  </si>
  <si>
    <t>1dg verlof 25%</t>
  </si>
  <si>
    <t>Ensink-Peper</t>
  </si>
  <si>
    <t>Trommel</t>
  </si>
  <si>
    <t>Franken</t>
  </si>
  <si>
    <t>Vogel</t>
  </si>
  <si>
    <t>El Yakoubi Akhayar</t>
  </si>
  <si>
    <t>Eikenbroek</t>
  </si>
  <si>
    <t>Paardekooper</t>
  </si>
  <si>
    <t>Helgering</t>
  </si>
  <si>
    <t>Beras</t>
  </si>
  <si>
    <t>Waal</t>
  </si>
  <si>
    <t>Pigot</t>
  </si>
  <si>
    <t>Tazaghart</t>
  </si>
  <si>
    <t>Osei</t>
  </si>
  <si>
    <t>Lachkar</t>
  </si>
  <si>
    <t>Benzian-Daoudi</t>
  </si>
  <si>
    <t>Kesler</t>
  </si>
  <si>
    <t>Doorn</t>
  </si>
  <si>
    <t>Benjamin</t>
  </si>
  <si>
    <t>Oudheusden</t>
  </si>
  <si>
    <t>Jamiy</t>
  </si>
  <si>
    <t>Voogt</t>
  </si>
  <si>
    <t>Ruseler</t>
  </si>
  <si>
    <t>Dorth Burger</t>
  </si>
  <si>
    <t>Wilbrink-Jacobs</t>
  </si>
  <si>
    <t>Assri</t>
  </si>
  <si>
    <t>Soelen</t>
  </si>
  <si>
    <t>Feldmann</t>
  </si>
  <si>
    <t>Kannegieter</t>
  </si>
  <si>
    <t>Badaoui</t>
  </si>
  <si>
    <t>Anli</t>
  </si>
  <si>
    <t>Broeke</t>
  </si>
  <si>
    <t>Merroun</t>
  </si>
  <si>
    <t>Tuip</t>
  </si>
  <si>
    <t>Kurk-Polak</t>
  </si>
  <si>
    <t>Tamis</t>
  </si>
  <si>
    <t>Wingelaar</t>
  </si>
  <si>
    <t>Roy</t>
  </si>
  <si>
    <t>Gestel-Wilmans</t>
  </si>
  <si>
    <t>Ikhouane</t>
  </si>
  <si>
    <t>Joustra Hofman</t>
  </si>
  <si>
    <t>Gellekom</t>
  </si>
  <si>
    <t>Kweksilber</t>
  </si>
  <si>
    <t>Muschner-Stienen</t>
  </si>
  <si>
    <t>Melger</t>
  </si>
  <si>
    <t>Petersen</t>
  </si>
  <si>
    <t>Rasoulian Shiadeh</t>
  </si>
  <si>
    <t>Rauws</t>
  </si>
  <si>
    <t>Mos</t>
  </si>
  <si>
    <t>Duivenvoorden</t>
  </si>
  <si>
    <t>Datta</t>
  </si>
  <si>
    <t>Bannenberg-Keek</t>
  </si>
  <si>
    <t>Middendorp</t>
  </si>
  <si>
    <t>Kirici</t>
  </si>
  <si>
    <t>Aigbedo</t>
  </si>
  <si>
    <t>Chaoui</t>
  </si>
  <si>
    <t>Manen</t>
  </si>
  <si>
    <t>Ahannach</t>
  </si>
  <si>
    <t>Oosten</t>
  </si>
  <si>
    <t>Eveldt</t>
  </si>
  <si>
    <t>Bouzelif</t>
  </si>
  <si>
    <t>Beyde</t>
  </si>
  <si>
    <t>Koortens</t>
  </si>
  <si>
    <t>Bontan-Wijdoogen</t>
  </si>
  <si>
    <t>Aslan</t>
  </si>
  <si>
    <t>Aroyo</t>
  </si>
  <si>
    <t>Bah</t>
  </si>
  <si>
    <t>Brashuis</t>
  </si>
  <si>
    <t>Salman</t>
  </si>
  <si>
    <t>Schlatter</t>
  </si>
  <si>
    <t>Nieuwenboer</t>
  </si>
  <si>
    <t>Tam</t>
  </si>
  <si>
    <t>Attar</t>
  </si>
  <si>
    <t>Reiling</t>
  </si>
  <si>
    <t>Klaas</t>
  </si>
  <si>
    <t>Prins</t>
  </si>
  <si>
    <t>Melief</t>
  </si>
  <si>
    <t>Saidi</t>
  </si>
  <si>
    <t>Voet-Alma</t>
  </si>
  <si>
    <t>Hooijboer</t>
  </si>
  <si>
    <t>Veltman</t>
  </si>
  <si>
    <t>Moret</t>
  </si>
  <si>
    <t>Capel</t>
  </si>
  <si>
    <t>Wijnbergen</t>
  </si>
  <si>
    <t>Bekkaoui</t>
  </si>
  <si>
    <t>Paas-Cheng</t>
  </si>
  <si>
    <t>Krom</t>
  </si>
  <si>
    <t>Hasselt</t>
  </si>
  <si>
    <t>Panka</t>
  </si>
  <si>
    <t>Iren</t>
  </si>
  <si>
    <t>Opdam</t>
  </si>
  <si>
    <t>Smitte</t>
  </si>
  <si>
    <t>Bhikhie</t>
  </si>
  <si>
    <t>Munster</t>
  </si>
  <si>
    <t>Ramos Zuiderduin</t>
  </si>
  <si>
    <t>Suler</t>
  </si>
  <si>
    <t>Aaddi</t>
  </si>
  <si>
    <t>Groenveld-Vloeimans</t>
  </si>
  <si>
    <t>Pringos</t>
  </si>
  <si>
    <t>Diks</t>
  </si>
  <si>
    <t>Muizelaar</t>
  </si>
  <si>
    <t>Treep-Linnebank</t>
  </si>
  <si>
    <t>Langemeijer</t>
  </si>
  <si>
    <t>Scherpenseel</t>
  </si>
  <si>
    <t>Slinger</t>
  </si>
  <si>
    <t>Toorn</t>
  </si>
  <si>
    <t>Weide</t>
  </si>
  <si>
    <t>Ent</t>
  </si>
  <si>
    <t>Otte</t>
  </si>
  <si>
    <t>Goede-Kenbeek</t>
  </si>
  <si>
    <t>Heer-Arisz</t>
  </si>
  <si>
    <t>Luthart-Rötgers</t>
  </si>
  <si>
    <t>Chahbari</t>
  </si>
  <si>
    <t>Dominguez Sanchez</t>
  </si>
  <si>
    <t>Rampertaap</t>
  </si>
  <si>
    <t>Sluis</t>
  </si>
  <si>
    <t>Marouan</t>
  </si>
  <si>
    <t>Benjamins</t>
  </si>
  <si>
    <t>Nok</t>
  </si>
  <si>
    <t>Erenpek</t>
  </si>
  <si>
    <t>Jong-Day</t>
  </si>
  <si>
    <t>Wolschrijn</t>
  </si>
  <si>
    <t>Verheugd</t>
  </si>
  <si>
    <t>Os</t>
  </si>
  <si>
    <t>Helms</t>
  </si>
  <si>
    <t>Verkuijl</t>
  </si>
  <si>
    <t>Keck</t>
  </si>
  <si>
    <t>Bomer</t>
  </si>
  <si>
    <t>Thompson</t>
  </si>
  <si>
    <t>Buwalda</t>
  </si>
  <si>
    <t>Zeijlmaker</t>
  </si>
  <si>
    <t>Groen</t>
  </si>
  <si>
    <t>Boussatta</t>
  </si>
  <si>
    <t>Remijn</t>
  </si>
  <si>
    <t>Korde</t>
  </si>
  <si>
    <t>Jout</t>
  </si>
  <si>
    <t>Heppener</t>
  </si>
  <si>
    <t>Wijk</t>
  </si>
  <si>
    <t>SADIK</t>
  </si>
  <si>
    <t>Kara</t>
  </si>
  <si>
    <t>Oostendorp</t>
  </si>
  <si>
    <t>Halici</t>
  </si>
  <si>
    <t>Luijendijk</t>
  </si>
  <si>
    <t>BERRENSTEIN</t>
  </si>
  <si>
    <t>Nicholson</t>
  </si>
  <si>
    <t>Ouedraogo</t>
  </si>
  <si>
    <t>Asbeck-Belderink</t>
  </si>
  <si>
    <t>Hoffbauer</t>
  </si>
  <si>
    <t>Bas</t>
  </si>
  <si>
    <t>Reurings</t>
  </si>
  <si>
    <t>Aslanjan</t>
  </si>
  <si>
    <t>Pater</t>
  </si>
  <si>
    <t>Westen-Bakker</t>
  </si>
  <si>
    <t>Appeldorn</t>
  </si>
  <si>
    <t>Alink</t>
  </si>
  <si>
    <t>Schuit</t>
  </si>
  <si>
    <t>Selier-Stapelmanns</t>
  </si>
  <si>
    <t>Morpurgo</t>
  </si>
  <si>
    <t>Hollander</t>
  </si>
  <si>
    <t>Hartsuiker</t>
  </si>
  <si>
    <t>Goeloe</t>
  </si>
  <si>
    <t>Arakrak</t>
  </si>
  <si>
    <t>Horst van Daalen</t>
  </si>
  <si>
    <t>Candemir</t>
  </si>
  <si>
    <t>Slootweg</t>
  </si>
  <si>
    <t>Belle</t>
  </si>
  <si>
    <t>PELLEGROM-KOENEN</t>
  </si>
  <si>
    <t>Dalen-'t Hart</t>
  </si>
  <si>
    <t>Montolalu</t>
  </si>
  <si>
    <t>Safraouy</t>
  </si>
  <si>
    <t>Ozdemir</t>
  </si>
  <si>
    <t>Cloose</t>
  </si>
  <si>
    <t>Steenman</t>
  </si>
  <si>
    <t>Ibraimova</t>
  </si>
  <si>
    <t>Sakr</t>
  </si>
  <si>
    <t>Ayad</t>
  </si>
  <si>
    <t>Jordan</t>
  </si>
  <si>
    <t>EJANKNEGT</t>
  </si>
  <si>
    <t>E. Janknecht</t>
  </si>
  <si>
    <t>1,5dg training&amp;congres</t>
  </si>
  <si>
    <t>Opmerkingen 03-2019</t>
  </si>
  <si>
    <t>1dg verlof 1dg studie</t>
  </si>
  <si>
    <t>inwerkperiode</t>
  </si>
  <si>
    <t>5,5dg verlog (55%)</t>
  </si>
  <si>
    <t>%AO</t>
  </si>
  <si>
    <t>3dg ziek,verlof ed</t>
  </si>
  <si>
    <t>1dg ziek-VU-dgn niet declarabel-50% gendatijd niet declarabel</t>
  </si>
  <si>
    <t>4dg verlof ed (44%)</t>
  </si>
  <si>
    <t>1,5dg verlof ed (37%)</t>
  </si>
  <si>
    <t>7dgn verlof (50%)</t>
  </si>
  <si>
    <t>Kroft</t>
  </si>
  <si>
    <t>Millenaar</t>
  </si>
  <si>
    <t>Borsch</t>
  </si>
  <si>
    <t>Flens-Cornelisse</t>
  </si>
  <si>
    <t>Haak</t>
  </si>
  <si>
    <t>Kragt</t>
  </si>
  <si>
    <t>Sliggers</t>
  </si>
  <si>
    <t>Vercauteren</t>
  </si>
  <si>
    <t>Francisca</t>
  </si>
  <si>
    <t>Jager</t>
  </si>
  <si>
    <t>Bolinde</t>
  </si>
  <si>
    <t>Meuldijk</t>
  </si>
  <si>
    <t>Stahli</t>
  </si>
  <si>
    <t>Putten</t>
  </si>
  <si>
    <t>Hassanin</t>
  </si>
  <si>
    <t>Vincent</t>
  </si>
  <si>
    <t>Huijbregts</t>
  </si>
  <si>
    <t>Weigle</t>
  </si>
  <si>
    <t>Eftekharzadeh</t>
  </si>
  <si>
    <t>Warners</t>
  </si>
  <si>
    <t>Majoor</t>
  </si>
  <si>
    <t>Bodur</t>
  </si>
  <si>
    <t>Bolhuis</t>
  </si>
  <si>
    <t>Görtz</t>
  </si>
  <si>
    <t>Jelles</t>
  </si>
  <si>
    <t>Kamstra</t>
  </si>
  <si>
    <t>Delsink</t>
  </si>
  <si>
    <t>Kortlevers</t>
  </si>
  <si>
    <t>Buizer-Pinxteren</t>
  </si>
  <si>
    <t>Harting</t>
  </si>
  <si>
    <t>Massaro</t>
  </si>
  <si>
    <t>BUNE-VOLLEBREGT</t>
  </si>
  <si>
    <t>Hengst-Bont</t>
  </si>
  <si>
    <t>Pijnacker Hordijk</t>
  </si>
  <si>
    <t>Bakboord</t>
  </si>
  <si>
    <t>Hoogendoorn-Simons</t>
  </si>
  <si>
    <t>Beek-Everaars</t>
  </si>
  <si>
    <t>Vink-Schilt</t>
  </si>
  <si>
    <t>Vre-de Jong</t>
  </si>
  <si>
    <t>Madho</t>
  </si>
  <si>
    <t>Waag</t>
  </si>
  <si>
    <t>Westra</t>
  </si>
  <si>
    <t>Palermo</t>
  </si>
  <si>
    <t>Linden-Alderden</t>
  </si>
  <si>
    <t>Landzaat-Hoogland</t>
  </si>
  <si>
    <t>Rotmans</t>
  </si>
  <si>
    <t>Witmond</t>
  </si>
  <si>
    <t>Deursen</t>
  </si>
  <si>
    <t>Aksu</t>
  </si>
  <si>
    <t>Buuringen-Schipper</t>
  </si>
  <si>
    <t>Powel</t>
  </si>
  <si>
    <t>Turgut</t>
  </si>
  <si>
    <t>Egstorf</t>
  </si>
  <si>
    <t>Boeijinga</t>
  </si>
  <si>
    <t>Fransen</t>
  </si>
  <si>
    <t>Biesbrouck</t>
  </si>
  <si>
    <t>Abouhcen</t>
  </si>
  <si>
    <t>Mooij</t>
  </si>
  <si>
    <t>Bruce</t>
  </si>
  <si>
    <t>Mercan</t>
  </si>
  <si>
    <t>Syam</t>
  </si>
  <si>
    <t>Lagcher</t>
  </si>
  <si>
    <t>Lo</t>
  </si>
  <si>
    <t>Lusken</t>
  </si>
  <si>
    <t>Brakenhoff</t>
  </si>
  <si>
    <t>Mie</t>
  </si>
  <si>
    <t>Bruinsma</t>
  </si>
  <si>
    <t>Vincken</t>
  </si>
  <si>
    <t>Thoral</t>
  </si>
  <si>
    <t>Miedema</t>
  </si>
  <si>
    <t>Annasla</t>
  </si>
  <si>
    <t>Hunink</t>
  </si>
  <si>
    <t>Huijsman</t>
  </si>
  <si>
    <t>Poldervaart</t>
  </si>
  <si>
    <t>Stoker-Dol</t>
  </si>
  <si>
    <t>Koorn</t>
  </si>
  <si>
    <t>Zin Alkhudari</t>
  </si>
  <si>
    <t>Groenenberg</t>
  </si>
  <si>
    <t>Oord</t>
  </si>
  <si>
    <t>Anröchte</t>
  </si>
  <si>
    <t>Mathoera</t>
  </si>
  <si>
    <t>Kosses-Drenth</t>
  </si>
  <si>
    <t>Reuvers</t>
  </si>
  <si>
    <t>Coeveld-Kraft</t>
  </si>
  <si>
    <t>Smeenk</t>
  </si>
  <si>
    <t>Monker</t>
  </si>
  <si>
    <t>Vrind-van Buuren</t>
  </si>
  <si>
    <t>Bazi</t>
  </si>
  <si>
    <t>Ruiten</t>
  </si>
  <si>
    <t>Felifl</t>
  </si>
  <si>
    <t>Aken-van Bentem</t>
  </si>
  <si>
    <t>Dorst-Smit</t>
  </si>
  <si>
    <t>Bayazit</t>
  </si>
  <si>
    <t>Bonnes</t>
  </si>
  <si>
    <t>Bijelic</t>
  </si>
  <si>
    <t>Ouach</t>
  </si>
  <si>
    <t>Moerman</t>
  </si>
  <si>
    <t>Blauw</t>
  </si>
  <si>
    <t>Rozenburg</t>
  </si>
  <si>
    <t>Deelen-van de Oever</t>
  </si>
  <si>
    <t>DARRAZI-MOUKHTARI</t>
  </si>
  <si>
    <t>Neuren</t>
  </si>
  <si>
    <t>Molenaar-Smouter</t>
  </si>
  <si>
    <t>KUPPERS</t>
  </si>
  <si>
    <t>Hetten-Rickets</t>
  </si>
  <si>
    <t>Graaf-Spee</t>
  </si>
  <si>
    <t>Mogony</t>
  </si>
  <si>
    <t>Coolen</t>
  </si>
  <si>
    <t>Maurits</t>
  </si>
  <si>
    <t>Egal</t>
  </si>
  <si>
    <t>Gharnati</t>
  </si>
  <si>
    <t>Ousbih</t>
  </si>
  <si>
    <t>Asiamah</t>
  </si>
  <si>
    <t>Elmont</t>
  </si>
  <si>
    <t>Ratbi</t>
  </si>
  <si>
    <t>Wood</t>
  </si>
  <si>
    <t>Vrolijk</t>
  </si>
  <si>
    <t>Gritter</t>
  </si>
  <si>
    <t>Gest</t>
  </si>
  <si>
    <t>Fakirou</t>
  </si>
  <si>
    <t>Kalmthout</t>
  </si>
  <si>
    <t>Korver</t>
  </si>
  <si>
    <t>Evertse</t>
  </si>
  <si>
    <t>Marchena</t>
  </si>
  <si>
    <t>Geffen</t>
  </si>
  <si>
    <t>Philipse</t>
  </si>
  <si>
    <t>Schmidt</t>
  </si>
  <si>
    <t>Mesman</t>
  </si>
  <si>
    <t>Eersteling</t>
  </si>
  <si>
    <t>Amponsah</t>
  </si>
  <si>
    <t>Jagesar</t>
  </si>
  <si>
    <t>Chaouki</t>
  </si>
  <si>
    <t>Seedorf</t>
  </si>
  <si>
    <t>Querido</t>
  </si>
  <si>
    <t>Leopold-Vereb</t>
  </si>
  <si>
    <t>Ernst</t>
  </si>
  <si>
    <t>Veld</t>
  </si>
  <si>
    <t>Yasin</t>
  </si>
  <si>
    <t>Mistry</t>
  </si>
  <si>
    <t>MOL-POST</t>
  </si>
  <si>
    <t>Bonam</t>
  </si>
  <si>
    <t>Glogic</t>
  </si>
  <si>
    <t>Crespo Barrera</t>
  </si>
  <si>
    <t>Kaddour</t>
  </si>
  <si>
    <t>Geluk</t>
  </si>
  <si>
    <t>Arntzen</t>
  </si>
  <si>
    <t>Leloux</t>
  </si>
  <si>
    <t>Broeren</t>
  </si>
  <si>
    <t>Loveren</t>
  </si>
  <si>
    <t>Hugen</t>
  </si>
  <si>
    <t>Spijkerman</t>
  </si>
  <si>
    <t>Salas</t>
  </si>
  <si>
    <t>Kloet</t>
  </si>
  <si>
    <t>Jellema</t>
  </si>
  <si>
    <t>Zaleska</t>
  </si>
  <si>
    <t>Wilgeroth</t>
  </si>
  <si>
    <t>Kamri</t>
  </si>
  <si>
    <t>Arrahmani</t>
  </si>
  <si>
    <t>Knaap</t>
  </si>
  <si>
    <t>Slaaf</t>
  </si>
  <si>
    <t>Aamrani</t>
  </si>
  <si>
    <t>Alhaj Kadur Alyousef</t>
  </si>
  <si>
    <t>Luif</t>
  </si>
  <si>
    <t>Charkaoui</t>
  </si>
  <si>
    <t>Wageningen</t>
  </si>
  <si>
    <t>Hau</t>
  </si>
  <si>
    <t>Stokman</t>
  </si>
  <si>
    <t>Alaerds</t>
  </si>
  <si>
    <t>Honsbeek</t>
  </si>
  <si>
    <t>Burg</t>
  </si>
  <si>
    <t>Sieckmeijer</t>
  </si>
  <si>
    <t>Egeren</t>
  </si>
  <si>
    <t>Kirkpatrick</t>
  </si>
  <si>
    <t>Zhao</t>
  </si>
  <si>
    <t>Wolfs</t>
  </si>
  <si>
    <t>Karnadi</t>
  </si>
  <si>
    <t>Salaudeen</t>
  </si>
  <si>
    <t>Bont</t>
  </si>
  <si>
    <t>Kurku</t>
  </si>
  <si>
    <t>Dycker</t>
  </si>
  <si>
    <t>Anema</t>
  </si>
  <si>
    <t>Dalloesingh</t>
  </si>
  <si>
    <t>Ileri</t>
  </si>
  <si>
    <t>Chen</t>
  </si>
  <si>
    <t>Willemstein</t>
  </si>
  <si>
    <t>Agyeman-Badu</t>
  </si>
  <si>
    <t>Nelis</t>
  </si>
  <si>
    <t>Nuij</t>
  </si>
  <si>
    <t>Sy</t>
  </si>
  <si>
    <t>Souhail</t>
  </si>
  <si>
    <t>Germain</t>
  </si>
  <si>
    <t>Moeniralam</t>
  </si>
  <si>
    <t>Windzak</t>
  </si>
  <si>
    <t>Schreuder</t>
  </si>
  <si>
    <t>Kuijer</t>
  </si>
  <si>
    <t>Parenzan--Neri</t>
  </si>
  <si>
    <t>Winters</t>
  </si>
  <si>
    <t>Heireman</t>
  </si>
  <si>
    <t>Houdijk</t>
  </si>
  <si>
    <t>Verhoeve-Vreeken</t>
  </si>
  <si>
    <t>Keekstra-Wakkers</t>
  </si>
  <si>
    <t>Bie</t>
  </si>
  <si>
    <t>Houari</t>
  </si>
  <si>
    <t>Plokker</t>
  </si>
  <si>
    <t>Soesan</t>
  </si>
  <si>
    <t>Mulder-Gerrits</t>
  </si>
  <si>
    <t>Jongeneel-Roos</t>
  </si>
  <si>
    <t>Swenne-Gerrits</t>
  </si>
  <si>
    <t>Rie-van Oosten</t>
  </si>
  <si>
    <t>Blanken</t>
  </si>
  <si>
    <t>Pommerel</t>
  </si>
  <si>
    <t>Everts</t>
  </si>
  <si>
    <t>Bastiani-van Duijn</t>
  </si>
  <si>
    <t>Swagerman</t>
  </si>
  <si>
    <t>Kamp</t>
  </si>
  <si>
    <t>Iguerraj</t>
  </si>
  <si>
    <t>Conijn</t>
  </si>
  <si>
    <t>Eck-Lotgering</t>
  </si>
  <si>
    <t>Kamphuis-Aalbers</t>
  </si>
  <si>
    <t>Rieu</t>
  </si>
  <si>
    <t>Sastropawiro</t>
  </si>
  <si>
    <t>Sellmeijer</t>
  </si>
  <si>
    <t>Piller-Pompert</t>
  </si>
  <si>
    <t>Siliakus-Middelburg</t>
  </si>
  <si>
    <t>Lokhorst</t>
  </si>
  <si>
    <t>Strik-Post</t>
  </si>
  <si>
    <t>Kars-Swanenberg</t>
  </si>
  <si>
    <t>Mosmans</t>
  </si>
  <si>
    <t>Buitendijk-Rebel</t>
  </si>
  <si>
    <t>Kromhout</t>
  </si>
  <si>
    <t>Berkhey-van de Plas</t>
  </si>
  <si>
    <t>CIFTCI</t>
  </si>
  <si>
    <t>Rouvoet</t>
  </si>
  <si>
    <t>Rowaan</t>
  </si>
  <si>
    <t>Roosberg</t>
  </si>
  <si>
    <t>Rensen</t>
  </si>
  <si>
    <t>Hol</t>
  </si>
  <si>
    <t>Rijn</t>
  </si>
  <si>
    <t>Cesur</t>
  </si>
  <si>
    <t>Bahadur</t>
  </si>
  <si>
    <t>Kutlu</t>
  </si>
  <si>
    <t>Zanden</t>
  </si>
  <si>
    <t>el Said</t>
  </si>
  <si>
    <t>Raphail</t>
  </si>
  <si>
    <t>Kiel</t>
  </si>
  <si>
    <t>Farid</t>
  </si>
  <si>
    <t>Abdel Moaty</t>
  </si>
  <si>
    <t>Bontje</t>
  </si>
  <si>
    <t>Darsan</t>
  </si>
  <si>
    <t>Nijdam</t>
  </si>
  <si>
    <t>Bueren</t>
  </si>
  <si>
    <t>Rob</t>
  </si>
  <si>
    <t>Langenkamp</t>
  </si>
  <si>
    <t>Furlani</t>
  </si>
  <si>
    <t>Pennink</t>
  </si>
  <si>
    <t>Louwerens</t>
  </si>
  <si>
    <t>Lamers</t>
  </si>
  <si>
    <t>Kim</t>
  </si>
  <si>
    <t>Dunnewijk</t>
  </si>
  <si>
    <t>Windhoud</t>
  </si>
  <si>
    <t>Roubos</t>
  </si>
  <si>
    <t>Hassanain</t>
  </si>
  <si>
    <t>Olphen</t>
  </si>
  <si>
    <t>Belarch</t>
  </si>
  <si>
    <t>Kreuk</t>
  </si>
  <si>
    <t>Wieting</t>
  </si>
  <si>
    <t>Sablerolle</t>
  </si>
  <si>
    <t>Abrahams</t>
  </si>
  <si>
    <t>Bruijstens</t>
  </si>
  <si>
    <t>Hiebendaal</t>
  </si>
  <si>
    <t>Groote-Nijmeijer</t>
  </si>
  <si>
    <t>Romswinckel</t>
  </si>
  <si>
    <t>Baart</t>
  </si>
  <si>
    <t>Sinnadurai</t>
  </si>
  <si>
    <t>Kint</t>
  </si>
  <si>
    <t>Brummelkamp</t>
  </si>
  <si>
    <t>Kakinc</t>
  </si>
  <si>
    <t>Zethof</t>
  </si>
  <si>
    <t>Laveber</t>
  </si>
  <si>
    <t>Chishti</t>
  </si>
  <si>
    <t>Robachevskaya</t>
  </si>
  <si>
    <t>Kalam</t>
  </si>
  <si>
    <t>Smits</t>
  </si>
  <si>
    <t>Kouaa</t>
  </si>
  <si>
    <t>Ait Baala</t>
  </si>
  <si>
    <t>Breukers</t>
  </si>
  <si>
    <t>Star</t>
  </si>
  <si>
    <t>Sampimon</t>
  </si>
  <si>
    <t>Veldhoven</t>
  </si>
  <si>
    <t>Amjahad</t>
  </si>
  <si>
    <t>Chow</t>
  </si>
  <si>
    <t>Boode</t>
  </si>
  <si>
    <t>Wentink</t>
  </si>
  <si>
    <t>Tigchelaar</t>
  </si>
  <si>
    <t>Soekhkoemar</t>
  </si>
  <si>
    <t>Richardson</t>
  </si>
  <si>
    <t>Kinder</t>
  </si>
  <si>
    <t>Krab</t>
  </si>
  <si>
    <t>Bonsink</t>
  </si>
  <si>
    <t>Uitermark</t>
  </si>
  <si>
    <t>Wigman</t>
  </si>
  <si>
    <t>Somai</t>
  </si>
  <si>
    <t>Kaid</t>
  </si>
  <si>
    <t>Koppe-van Dortmondt</t>
  </si>
  <si>
    <t>Gosman</t>
  </si>
  <si>
    <t>Araújo Teixeira Gomes</t>
  </si>
  <si>
    <t>Brugts</t>
  </si>
  <si>
    <t>Naborn</t>
  </si>
  <si>
    <t>Hoogland</t>
  </si>
  <si>
    <t>Niggendijker-Koopman</t>
  </si>
  <si>
    <t>Hovinga-Koomen</t>
  </si>
  <si>
    <t>Leenhouts</t>
  </si>
  <si>
    <t>Beganovic</t>
  </si>
  <si>
    <t>Blanson Henkemans</t>
  </si>
  <si>
    <t>Berg-Kamp</t>
  </si>
  <si>
    <t>Loon-Taffijn</t>
  </si>
  <si>
    <t>Fernhout</t>
  </si>
  <si>
    <t>Alards-Gloudemans</t>
  </si>
  <si>
    <t>Herbert Samad</t>
  </si>
  <si>
    <t>Nobbe</t>
  </si>
  <si>
    <t>Rienderhoff</t>
  </si>
  <si>
    <t>Twilhaar</t>
  </si>
  <si>
    <t>Oldenburg</t>
  </si>
  <si>
    <t>Knebel</t>
  </si>
  <si>
    <t>Vink-Scholte</t>
  </si>
  <si>
    <t>Wolkers</t>
  </si>
  <si>
    <t>Chui-Woo</t>
  </si>
  <si>
    <t>Geissler</t>
  </si>
  <si>
    <t>RUTER</t>
  </si>
  <si>
    <t>Parreeren</t>
  </si>
  <si>
    <t>Sabaouni</t>
  </si>
  <si>
    <t>Pique</t>
  </si>
  <si>
    <t>Smedema</t>
  </si>
  <si>
    <t>Almering-Pappot</t>
  </si>
  <si>
    <t>Grannetia</t>
  </si>
  <si>
    <t>Spook</t>
  </si>
  <si>
    <t>Altena</t>
  </si>
  <si>
    <t>Gefferie</t>
  </si>
  <si>
    <t>Langenberg</t>
  </si>
  <si>
    <t>Avkapan</t>
  </si>
  <si>
    <t>Abderzak</t>
  </si>
  <si>
    <t>Kan</t>
  </si>
  <si>
    <t>Rana</t>
  </si>
  <si>
    <t>Pieterson</t>
  </si>
  <si>
    <t>Dede</t>
  </si>
  <si>
    <t>Maalikoum</t>
  </si>
  <si>
    <t>Gevaerts</t>
  </si>
  <si>
    <t>Kroes-van Soeren</t>
  </si>
  <si>
    <t>Boughanbou</t>
  </si>
  <si>
    <t>Klosteren</t>
  </si>
  <si>
    <t>Mitic</t>
  </si>
  <si>
    <t>Hees</t>
  </si>
  <si>
    <t>Kepil</t>
  </si>
  <si>
    <t>Oulba</t>
  </si>
  <si>
    <t>Kassas</t>
  </si>
  <si>
    <t>Lalji</t>
  </si>
  <si>
    <t>Šabanija</t>
  </si>
  <si>
    <t>Elhabian</t>
  </si>
  <si>
    <t>Pedroli</t>
  </si>
  <si>
    <t>Lima</t>
  </si>
  <si>
    <t>Kok-van der Werf</t>
  </si>
  <si>
    <t>Molema</t>
  </si>
  <si>
    <t>HOOPE-VOORDENHOUT</t>
  </si>
  <si>
    <t>Hoetmer</t>
  </si>
  <si>
    <t>Poelgeest</t>
  </si>
  <si>
    <t>Heidelberg</t>
  </si>
  <si>
    <t>Bordes-Foulidi</t>
  </si>
  <si>
    <t>Sabel</t>
  </si>
  <si>
    <t>Noor</t>
  </si>
  <si>
    <t>Werneri</t>
  </si>
  <si>
    <t>Loth-Allow</t>
  </si>
  <si>
    <t>Brammerloo-Gemerts</t>
  </si>
  <si>
    <t>Boesfeld</t>
  </si>
  <si>
    <t>Tork</t>
  </si>
  <si>
    <t>Bakkum</t>
  </si>
  <si>
    <t>Oukassi</t>
  </si>
  <si>
    <t>Yücedag</t>
  </si>
  <si>
    <t>Schermer</t>
  </si>
  <si>
    <t>Batta</t>
  </si>
  <si>
    <t>Rojer</t>
  </si>
  <si>
    <t>Bar</t>
  </si>
  <si>
    <t>Pol</t>
  </si>
  <si>
    <t>Oman Brad</t>
  </si>
  <si>
    <t>Lobbezoo</t>
  </si>
  <si>
    <t>Overtoom</t>
  </si>
  <si>
    <t>Khayari</t>
  </si>
  <si>
    <t>Beukema</t>
  </si>
  <si>
    <t>Francis</t>
  </si>
  <si>
    <t>Blesgraaf</t>
  </si>
  <si>
    <t>Abdelwahab</t>
  </si>
  <si>
    <t>Kolkman</t>
  </si>
  <si>
    <t>Vredeveldt</t>
  </si>
  <si>
    <t>Aït Ben Ali</t>
  </si>
  <si>
    <t>Bervoets</t>
  </si>
  <si>
    <t>Ouhamou</t>
  </si>
  <si>
    <t>Schrik-de Vries</t>
  </si>
  <si>
    <t>Teuben</t>
  </si>
  <si>
    <t>Oulad Bouchta</t>
  </si>
  <si>
    <t>Berenschot</t>
  </si>
  <si>
    <t>ESSEBAI-TYGHRI</t>
  </si>
  <si>
    <t>Kroonstuiver</t>
  </si>
  <si>
    <t>Kragtwijk</t>
  </si>
  <si>
    <t>Nijhof</t>
  </si>
  <si>
    <t>Gorris</t>
  </si>
  <si>
    <t>Rejal</t>
  </si>
  <si>
    <t>Duijts</t>
  </si>
  <si>
    <t>Willems-Huysman</t>
  </si>
  <si>
    <t>Lignac</t>
  </si>
  <si>
    <t>Bartels</t>
  </si>
  <si>
    <t>DULKADIR-DULKADIR</t>
  </si>
  <si>
    <t>Bek</t>
  </si>
  <si>
    <t>Jesus Madeira</t>
  </si>
  <si>
    <t>Fengler</t>
  </si>
  <si>
    <t>Harutjunjan</t>
  </si>
  <si>
    <t>VALENCA</t>
  </si>
  <si>
    <t>Meijer-Sentel</t>
  </si>
  <si>
    <t>Belmon</t>
  </si>
  <si>
    <t>Özbek</t>
  </si>
  <si>
    <t>Ahabi</t>
  </si>
  <si>
    <t>Vorzillo</t>
  </si>
  <si>
    <t>Tyl</t>
  </si>
  <si>
    <t>Andel</t>
  </si>
  <si>
    <t>Kreetz</t>
  </si>
  <si>
    <t>Craane</t>
  </si>
  <si>
    <t>Ouirini</t>
  </si>
  <si>
    <t>Bilgiçer</t>
  </si>
  <si>
    <t>Tempelman</t>
  </si>
  <si>
    <t>Handulle</t>
  </si>
  <si>
    <t>Torres Burguillos</t>
  </si>
  <si>
    <t>Weber</t>
  </si>
  <si>
    <t>Levenkamp</t>
  </si>
  <si>
    <t>Kross</t>
  </si>
  <si>
    <t>Walid</t>
  </si>
  <si>
    <t>Hassouna</t>
  </si>
  <si>
    <t>Laagwater</t>
  </si>
  <si>
    <t>Teylingen</t>
  </si>
  <si>
    <t>Rijkers</t>
  </si>
  <si>
    <t>Duman</t>
  </si>
  <si>
    <t>Walther</t>
  </si>
  <si>
    <t>Steman</t>
  </si>
  <si>
    <t>Bierman</t>
  </si>
  <si>
    <t>Goudsmit</t>
  </si>
  <si>
    <t>Hulst</t>
  </si>
  <si>
    <t>Nederlanden</t>
  </si>
  <si>
    <t>Huijsmans</t>
  </si>
  <si>
    <t>Maachi</t>
  </si>
  <si>
    <t>Asscher</t>
  </si>
  <si>
    <t>Yonis</t>
  </si>
  <si>
    <t>Oppong</t>
  </si>
  <si>
    <t>Mikmak</t>
  </si>
  <si>
    <t>Elmers</t>
  </si>
  <si>
    <t>Alfarez</t>
  </si>
  <si>
    <t>Westmaas</t>
  </si>
  <si>
    <t>Enthoven</t>
  </si>
  <si>
    <t>Vlaming</t>
  </si>
  <si>
    <t>Gastel</t>
  </si>
  <si>
    <t>Oltean</t>
  </si>
  <si>
    <t>Dassen</t>
  </si>
  <si>
    <t>Altan</t>
  </si>
  <si>
    <t>Veerman</t>
  </si>
  <si>
    <t>Bergman</t>
  </si>
  <si>
    <t>Garcia Baptista</t>
  </si>
  <si>
    <t>Wetzels</t>
  </si>
  <si>
    <t>Voogd</t>
  </si>
  <si>
    <t>Strijder</t>
  </si>
  <si>
    <t>Roothart</t>
  </si>
  <si>
    <t>Kervan</t>
  </si>
  <si>
    <t>Slik</t>
  </si>
  <si>
    <t>Peereboom</t>
  </si>
  <si>
    <t>Heins</t>
  </si>
  <si>
    <t>Vinke</t>
  </si>
  <si>
    <t>Niamut</t>
  </si>
  <si>
    <t>Pettinga</t>
  </si>
  <si>
    <t>Mierlo</t>
  </si>
  <si>
    <t>Mouatassim</t>
  </si>
  <si>
    <t>San-A-Jong</t>
  </si>
  <si>
    <t>Pascal</t>
  </si>
  <si>
    <t>Henraat-Balje</t>
  </si>
  <si>
    <t>Elencwajg</t>
  </si>
  <si>
    <t>Boukha</t>
  </si>
  <si>
    <t>Bay</t>
  </si>
  <si>
    <t>Braak</t>
  </si>
  <si>
    <t>Manssouri</t>
  </si>
  <si>
    <t>Lubbe</t>
  </si>
  <si>
    <t>Schenkers</t>
  </si>
  <si>
    <t>Marle</t>
  </si>
  <si>
    <t>Barendregt</t>
  </si>
  <si>
    <t>Hoekelen</t>
  </si>
  <si>
    <t>Switzer</t>
  </si>
  <si>
    <t>Hepagartan</t>
  </si>
  <si>
    <t>Grant</t>
  </si>
  <si>
    <t>Opmerkingen 04-2019</t>
  </si>
  <si>
    <t>inwerkmaand</t>
  </si>
  <si>
    <t>PREV</t>
  </si>
  <si>
    <t>EXT</t>
  </si>
  <si>
    <t>SPAR</t>
  </si>
  <si>
    <t>Cat</t>
  </si>
  <si>
    <t xml:space="preserve">1,5 dg Angstpractijk Acta 2dg verlof </t>
  </si>
  <si>
    <t>X731</t>
  </si>
  <si>
    <t>maart opstartmaand</t>
  </si>
  <si>
    <t>fte-prod bijgesteld ivm andere werkzaamheden miv 5-2019</t>
  </si>
  <si>
    <t>Uitbreiding prod. Fte naar 3 dagen. Nog geen agendavulling</t>
  </si>
  <si>
    <t>%AO bijstellen?????</t>
  </si>
  <si>
    <t xml:space="preserve">Externe werkplek Vumc ivm verbouwing vaak niet beschikbaar + </t>
  </si>
  <si>
    <t xml:space="preserve">         'voorzichtig'declaratiegedrag Slechts deel agendatijd als stoeltijd gedeclareerd</t>
  </si>
  <si>
    <t>Jonkers</t>
  </si>
  <si>
    <t>Norm april bijna gehaald/ mei boven de norm</t>
  </si>
  <si>
    <t>Opmerkingen 05-2019</t>
  </si>
  <si>
    <t>dg verlof, 2,5u zelfevaluatie (=30%)</t>
  </si>
  <si>
    <t>2dg verlof</t>
  </si>
  <si>
    <t>1 dag verlof (25%)</t>
  </si>
  <si>
    <t>1 dag congres 20%</t>
  </si>
  <si>
    <t>1dg ziek &amp; 1dg verlof (25%)</t>
  </si>
  <si>
    <t>5dg verlof &amp; congres (60%)</t>
  </si>
  <si>
    <t>1,5d verlof &amp; studie</t>
  </si>
  <si>
    <t>3 dg studie</t>
  </si>
  <si>
    <t>2,5 dg verlof</t>
  </si>
  <si>
    <t>4dg verlof &amp; studie</t>
  </si>
  <si>
    <t>Fong-Tin-Joen</t>
  </si>
  <si>
    <t>Zulic</t>
  </si>
  <si>
    <t>Polman</t>
  </si>
  <si>
    <t>Berkelaar</t>
  </si>
  <si>
    <t>Groenewoud-Kampinga</t>
  </si>
  <si>
    <t>Nuijl-Kuulkers</t>
  </si>
  <si>
    <t>Peltenburg</t>
  </si>
  <si>
    <t>Gambier</t>
  </si>
  <si>
    <t>Zantinge</t>
  </si>
  <si>
    <t>Djendoubi</t>
  </si>
  <si>
    <t>Wouthuijsen-Hellendoorn</t>
  </si>
  <si>
    <t>Juta</t>
  </si>
  <si>
    <t>Maassen-Peters</t>
  </si>
  <si>
    <t>Boersma</t>
  </si>
  <si>
    <t>Bartelsman</t>
  </si>
  <si>
    <t>Corstjens</t>
  </si>
  <si>
    <t>Thijssen</t>
  </si>
  <si>
    <t>Wittema</t>
  </si>
  <si>
    <t>Roepan</t>
  </si>
  <si>
    <t>Rensink</t>
  </si>
  <si>
    <t>Dorstijn</t>
  </si>
  <si>
    <t>Chung</t>
  </si>
  <si>
    <t>Mfum</t>
  </si>
  <si>
    <t>Mousine</t>
  </si>
  <si>
    <t>Au</t>
  </si>
  <si>
    <t>Eggersman</t>
  </si>
  <si>
    <t>Piar</t>
  </si>
  <si>
    <t>Schadenberg</t>
  </si>
  <si>
    <t>Jansen-van Ewijk</t>
  </si>
  <si>
    <t>Mutuk</t>
  </si>
  <si>
    <t>Vukojevic</t>
  </si>
  <si>
    <t>Leve-Schelvis</t>
  </si>
  <si>
    <t>Coenen</t>
  </si>
  <si>
    <t>Bammens</t>
  </si>
  <si>
    <t>Veldman</t>
  </si>
  <si>
    <t>Bakrine</t>
  </si>
  <si>
    <t>Abdelmalak</t>
  </si>
  <si>
    <t>Keijer-Verpoorten</t>
  </si>
  <si>
    <t>Klappe</t>
  </si>
  <si>
    <t>Treffers</t>
  </si>
  <si>
    <t>Hoff</t>
  </si>
  <si>
    <t>afdeling gero tm mei 30d verlof studie</t>
  </si>
  <si>
    <t>stduie &amp; verlof</t>
  </si>
  <si>
    <t>6dgn verlof (75%)</t>
  </si>
  <si>
    <t>4,2dg verlof (55%)</t>
  </si>
  <si>
    <t>4,2dg verlof  (55%)</t>
  </si>
  <si>
    <t xml:space="preserve">M.van Staveren </t>
  </si>
  <si>
    <t>L. Schipper</t>
  </si>
  <si>
    <t>AMIR</t>
  </si>
  <si>
    <t>JGORP</t>
  </si>
  <si>
    <t>PPIERSMA</t>
  </si>
  <si>
    <t>Opmerkingen 7-2019</t>
  </si>
  <si>
    <t>1e maand productie boven de norm</t>
  </si>
  <si>
    <t>2wkn verlof juli (-50%) idem 2wkn aug</t>
  </si>
  <si>
    <t xml:space="preserve"> 2wkn verlof juli (-33%)</t>
  </si>
  <si>
    <t>Invalkrachten</t>
  </si>
  <si>
    <t>Verlof per 19/6 --&gt; ongeval vakantie langdurig verzuim verwachte terugkeer 1/2 aug</t>
  </si>
  <si>
    <t>2wkn verlof (-40%)</t>
  </si>
  <si>
    <t>2wkn verlof (-50%)</t>
  </si>
  <si>
    <t xml:space="preserve">Deel AO &amp; 2wkn verlof (-44%) </t>
  </si>
  <si>
    <t>5 dgn verlof (-55%)</t>
  </si>
  <si>
    <t>Veel leegloop</t>
  </si>
  <si>
    <t>1dg verlof (-20%)</t>
  </si>
  <si>
    <t>2dgn verlof (-20%)</t>
  </si>
  <si>
    <t>85% vd maand juli ziek</t>
  </si>
  <si>
    <t>60% ziek en verlof in juli</t>
  </si>
  <si>
    <t>2dgn verlof (-40%)</t>
  </si>
  <si>
    <t>3wkn vakantie &amp; 2 wkn ziek --&gt; productie 0,6 fte per 8-2019 opgeschort voor onbep.tijd (-100%)</t>
  </si>
  <si>
    <t>P.Voorbraak</t>
  </si>
  <si>
    <t>Individuele productienormen van  behandelaten</t>
  </si>
  <si>
    <t>Behandelaar</t>
  </si>
  <si>
    <t>Tandarts</t>
  </si>
  <si>
    <t>Tandarts in opleiding</t>
  </si>
  <si>
    <t xml:space="preserve">Mondhygienist </t>
  </si>
  <si>
    <t>Preventiemedewerker</t>
  </si>
  <si>
    <t>SBT-norm</t>
  </si>
  <si>
    <t>weging per cat.behandelaar</t>
  </si>
  <si>
    <t>Tabel: Individuele productienormen behandelaren Mondzorg</t>
  </si>
  <si>
    <t>Productienorm NZa: 1106 uur per fte tandarts bij een 36-urige werkweek op jaarbasis</t>
  </si>
  <si>
    <t>Productienorm SBT: Nza-norm omgerekend naar een 38,75-urige werkweek op jaarbasis</t>
  </si>
  <si>
    <t>Invalkrachten MH</t>
  </si>
  <si>
    <t>PVOORBRAAK</t>
  </si>
  <si>
    <t>LSCHIPPER</t>
  </si>
  <si>
    <t>MSTAVEREN</t>
  </si>
  <si>
    <t>SFERIARI</t>
  </si>
  <si>
    <t>S. Feriari</t>
  </si>
  <si>
    <t>H. Gooszen</t>
  </si>
  <si>
    <t>t/m okt</t>
  </si>
  <si>
    <t>CBORSJÉ</t>
  </si>
  <si>
    <t>LOOMS</t>
  </si>
  <si>
    <t>L.Ooms</t>
  </si>
  <si>
    <t>R. de Boer</t>
  </si>
  <si>
    <t>KMENSINGA</t>
  </si>
  <si>
    <t>K. Mensinga</t>
  </si>
  <si>
    <t>Normuren</t>
  </si>
  <si>
    <t>per behandelaar</t>
  </si>
  <si>
    <t>op jaarbasis</t>
  </si>
  <si>
    <t>januari</t>
  </si>
  <si>
    <t xml:space="preserve">verschil </t>
  </si>
  <si>
    <t>feb</t>
  </si>
  <si>
    <t>februari</t>
  </si>
  <si>
    <t xml:space="preserve">Nog administratief af te handelen agendauren </t>
  </si>
  <si>
    <t>Adinda</t>
  </si>
  <si>
    <t>Marike</t>
  </si>
  <si>
    <t>maart</t>
  </si>
  <si>
    <t>uren per maand</t>
  </si>
  <si>
    <t>totaal H1</t>
  </si>
  <si>
    <t>2020&lt;2019</t>
  </si>
  <si>
    <t>Verschil tegen tarief 2019</t>
  </si>
  <si>
    <t>Verschil tegen tarief 2020</t>
  </si>
  <si>
    <t>jan tm sept</t>
  </si>
  <si>
    <t>okt tm dec</t>
  </si>
  <si>
    <t>ESELIER</t>
  </si>
  <si>
    <t>E. Selier</t>
  </si>
  <si>
    <t>realisatie</t>
  </si>
  <si>
    <t>begroot</t>
  </si>
  <si>
    <r>
      <t xml:space="preserve">X731 </t>
    </r>
    <r>
      <rPr>
        <b/>
        <sz val="14"/>
        <color theme="0" tint="-0.249977111117893"/>
        <rFont val="Calibri"/>
        <family val="2"/>
        <scheme val="minor"/>
      </rPr>
      <t>(€356,88 p/u)</t>
    </r>
  </si>
  <si>
    <t>U35 (€183,64 p/u)</t>
  </si>
  <si>
    <t>X631 (€391,56 p/u)</t>
  </si>
  <si>
    <t>Sneven</t>
  </si>
  <si>
    <t>S. Neven</t>
  </si>
  <si>
    <t>RBOER</t>
  </si>
  <si>
    <t>BSCHEEPSTRA</t>
  </si>
  <si>
    <t>B. Scheepstra</t>
  </si>
  <si>
    <t>LFAVEREY</t>
  </si>
  <si>
    <t>L. Faverey</t>
  </si>
  <si>
    <t>V = vakantie/verlof</t>
  </si>
  <si>
    <t>S. Feriani</t>
  </si>
  <si>
    <t>Z = ziek</t>
  </si>
  <si>
    <t>D = divers</t>
  </si>
  <si>
    <t>E. Biadaszkiewitz</t>
  </si>
  <si>
    <t>Ebiadaszkiew</t>
  </si>
  <si>
    <t>MJONKER</t>
  </si>
  <si>
    <t>M. Jonker</t>
  </si>
  <si>
    <t>BVRIENS</t>
  </si>
  <si>
    <t>B. Vriens</t>
  </si>
  <si>
    <t>T. Kurpez</t>
  </si>
  <si>
    <t>KIO</t>
  </si>
  <si>
    <t>Kio</t>
  </si>
  <si>
    <t>ANUSMAN</t>
  </si>
  <si>
    <t>A. Nusman</t>
  </si>
  <si>
    <t>E. Boerrigter</t>
  </si>
  <si>
    <t>GRENDERS</t>
  </si>
  <si>
    <t>G.Renders</t>
  </si>
  <si>
    <t>uren</t>
  </si>
  <si>
    <t>AEXEL</t>
  </si>
  <si>
    <t>A. van Exel</t>
  </si>
  <si>
    <t>v</t>
  </si>
  <si>
    <t>d</t>
  </si>
  <si>
    <t>onder de individuele norm</t>
  </si>
  <si>
    <t>p</t>
  </si>
  <si>
    <t>i</t>
  </si>
  <si>
    <t xml:space="preserve">Kind </t>
  </si>
  <si>
    <t>Verklaring afwijkingen van de individuele norm &gt;-15%</t>
  </si>
  <si>
    <t>I = inwerken</t>
  </si>
  <si>
    <t>KURPEZ</t>
  </si>
  <si>
    <t>I</t>
  </si>
  <si>
    <t>Z</t>
  </si>
  <si>
    <t>EBOERRIGTER</t>
  </si>
  <si>
    <t>langdurig ziekteverzuim</t>
  </si>
  <si>
    <t>afwezig ivm corona</t>
  </si>
  <si>
    <t>4 weken verlof maart</t>
  </si>
  <si>
    <t>opstart hoofddorp</t>
  </si>
  <si>
    <t>taken defensie</t>
  </si>
  <si>
    <t>verlof januari</t>
  </si>
  <si>
    <t>Prothestiek</t>
  </si>
  <si>
    <t>INTERN</t>
  </si>
  <si>
    <t>CHOUTUM</t>
  </si>
  <si>
    <t>C. Van Houten</t>
  </si>
  <si>
    <t>Ta</t>
  </si>
  <si>
    <t>Cumulatief</t>
  </si>
  <si>
    <t>Bezetting</t>
  </si>
  <si>
    <t>C. van der Lugt</t>
  </si>
  <si>
    <t>dank je!</t>
  </si>
  <si>
    <t>productie MFP</t>
  </si>
  <si>
    <t>productie TMD</t>
  </si>
  <si>
    <t>per 1-1-2022</t>
  </si>
  <si>
    <t>werkdagen</t>
  </si>
  <si>
    <t>Functie</t>
  </si>
  <si>
    <t>di/do/vr</t>
  </si>
  <si>
    <t>ma/di/do</t>
  </si>
  <si>
    <t>ma/di/woe</t>
  </si>
  <si>
    <t>di/vr</t>
  </si>
  <si>
    <t>di/do</t>
  </si>
  <si>
    <t>do</t>
  </si>
  <si>
    <t>ma/di</t>
  </si>
  <si>
    <t>vr</t>
  </si>
  <si>
    <t>woe/vr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</si>
</sst>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  <numFmt numFmtId="165" formatCode="#,##0.00_ ;\-#,##0.00\ "/>
    <numFmt numFmtId="166" formatCode="0.0%"/>
    <numFmt numFmtId="167" formatCode="#,##0_ ;\-#,##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4"/>
      <color theme="0" tint="-0.249977111117893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7">
    <xf numFmtId="0" fontId="0" fillId="0" borderId="0" xfId="0"/>
    <xf numFmtId="0" fontId="16" fillId="0" borderId="0" xfId="0" applyFont="1"/>
    <xf numFmtId="43" fontId="0" fillId="0" borderId="0" xfId="1" applyFont="1"/>
    <xf numFmtId="164" fontId="0" fillId="0" borderId="0" xfId="1" applyNumberFormat="1" applyFont="1"/>
    <xf numFmtId="43" fontId="0" fillId="0" borderId="0" xfId="1" applyNumberFormat="1" applyFont="1"/>
    <xf numFmtId="22" fontId="0" fillId="0" borderId="0" xfId="0" applyNumberFormat="1"/>
    <xf numFmtId="0" fontId="0" fillId="0" borderId="0" xfId="0" applyFont="1"/>
    <xf numFmtId="164" fontId="0" fillId="0" borderId="0" xfId="0" applyNumberFormat="1" applyFont="1"/>
    <xf numFmtId="43" fontId="0" fillId="0" borderId="0" xfId="0" applyNumberFormat="1" applyFont="1" applyFill="1"/>
    <xf numFmtId="0" fontId="0" fillId="0" borderId="0" xfId="0" applyFont="1" applyFill="1"/>
    <xf numFmtId="164" fontId="0" fillId="0" borderId="0" xfId="0" applyNumberFormat="1" applyFont="1" applyFill="1"/>
    <xf numFmtId="43" fontId="0" fillId="0" borderId="0" xfId="0" applyNumberFormat="1" applyFont="1" applyBorder="1"/>
    <xf numFmtId="43" fontId="22" fillId="0" borderId="0" xfId="43" applyNumberFormat="1" applyFont="1" applyBorder="1"/>
    <xf numFmtId="0" fontId="16" fillId="0" borderId="0" xfId="43" applyFont="1" applyBorder="1"/>
    <xf numFmtId="164" fontId="0" fillId="0" borderId="0" xfId="1" applyNumberFormat="1" applyFont="1" applyBorder="1"/>
    <xf numFmtId="43" fontId="23" fillId="0" borderId="0" xfId="43" applyNumberFormat="1" applyFont="1" applyBorder="1"/>
    <xf numFmtId="0" fontId="0" fillId="0" borderId="0" xfId="43" applyFont="1" applyBorder="1"/>
    <xf numFmtId="164" fontId="23" fillId="0" borderId="0" xfId="1" applyNumberFormat="1" applyFont="1" applyBorder="1" applyAlignment="1">
      <alignment horizontal="right"/>
    </xf>
    <xf numFmtId="43" fontId="23" fillId="0" borderId="0" xfId="1" applyNumberFormat="1" applyFont="1" applyBorder="1"/>
    <xf numFmtId="0" fontId="23" fillId="0" borderId="0" xfId="43" applyFont="1" applyBorder="1"/>
    <xf numFmtId="164" fontId="23" fillId="0" borderId="0" xfId="1" applyNumberFormat="1" applyFont="1" applyBorder="1"/>
    <xf numFmtId="14" fontId="0" fillId="0" borderId="0" xfId="0" applyNumberFormat="1"/>
    <xf numFmtId="43" fontId="0" fillId="0" borderId="0" xfId="1" applyFont="1" applyBorder="1"/>
    <xf numFmtId="43" fontId="23" fillId="0" borderId="0" xfId="1" applyFont="1" applyBorder="1" applyAlignment="1">
      <alignment horizontal="right"/>
    </xf>
    <xf numFmtId="43" fontId="23" fillId="0" borderId="0" xfId="1" applyFont="1" applyBorder="1"/>
    <xf numFmtId="43" fontId="0" fillId="0" borderId="0" xfId="0" applyNumberFormat="1" applyFont="1"/>
    <xf numFmtId="0" fontId="0" fillId="33" borderId="0" xfId="0" applyFill="1"/>
    <xf numFmtId="0" fontId="0" fillId="0" borderId="0" xfId="0" applyAlignment="1">
      <alignment horizontal="left"/>
    </xf>
    <xf numFmtId="0" fontId="14" fillId="0" borderId="0" xfId="0" applyFont="1" applyFill="1"/>
    <xf numFmtId="0" fontId="14" fillId="0" borderId="0" xfId="0" applyFont="1" applyFill="1" applyAlignment="1">
      <alignment wrapText="1"/>
    </xf>
    <xf numFmtId="0" fontId="24" fillId="0" borderId="0" xfId="0" applyFont="1" applyFill="1"/>
    <xf numFmtId="0" fontId="14" fillId="0" borderId="0" xfId="0" applyFont="1" applyFill="1" applyAlignment="1">
      <alignment vertical="top" wrapText="1"/>
    </xf>
    <xf numFmtId="0" fontId="14" fillId="0" borderId="0" xfId="0" applyFont="1"/>
    <xf numFmtId="165" fontId="0" fillId="0" borderId="0" xfId="0" applyNumberFormat="1" applyFont="1"/>
    <xf numFmtId="0" fontId="0" fillId="0" borderId="0" xfId="0" pivotButton="1"/>
    <xf numFmtId="0" fontId="0" fillId="0" borderId="0" xfId="0" applyNumberFormat="1"/>
    <xf numFmtId="164" fontId="0" fillId="0" borderId="0" xfId="1" applyNumberFormat="1" applyFont="1" applyFill="1" applyAlignment="1">
      <alignment horizontal="center"/>
    </xf>
    <xf numFmtId="0" fontId="20" fillId="34" borderId="0" xfId="0" applyFont="1" applyFill="1"/>
    <xf numFmtId="164" fontId="20" fillId="34" borderId="0" xfId="0" applyNumberFormat="1" applyFont="1" applyFill="1"/>
    <xf numFmtId="0" fontId="21" fillId="34" borderId="0" xfId="0" applyFont="1" applyFill="1" applyAlignment="1">
      <alignment horizontal="center"/>
    </xf>
    <xf numFmtId="164" fontId="21" fillId="34" borderId="0" xfId="0" applyNumberFormat="1" applyFont="1" applyFill="1" applyAlignment="1">
      <alignment horizontal="center"/>
    </xf>
    <xf numFmtId="0" fontId="21" fillId="34" borderId="0" xfId="0" applyFont="1" applyFill="1"/>
    <xf numFmtId="43" fontId="21" fillId="34" borderId="0" xfId="1" applyFont="1" applyFill="1" applyAlignment="1">
      <alignment horizontal="right"/>
    </xf>
    <xf numFmtId="43" fontId="21" fillId="34" borderId="0" xfId="1" applyFont="1" applyFill="1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1" applyNumberFormat="1" applyFont="1" applyAlignment="1">
      <alignment horizontal="center"/>
    </xf>
    <xf numFmtId="43" fontId="16" fillId="35" borderId="10" xfId="1" applyFont="1" applyFill="1" applyBorder="1"/>
    <xf numFmtId="164" fontId="16" fillId="35" borderId="10" xfId="1" applyNumberFormat="1" applyFont="1" applyFill="1" applyBorder="1"/>
    <xf numFmtId="43" fontId="16" fillId="35" borderId="10" xfId="1" applyNumberFormat="1" applyFont="1" applyFill="1" applyBorder="1"/>
    <xf numFmtId="0" fontId="0" fillId="35" borderId="11" xfId="0" applyFont="1" applyFill="1" applyBorder="1"/>
    <xf numFmtId="0" fontId="0" fillId="35" borderId="11" xfId="0" applyFont="1" applyFill="1" applyBorder="1" applyAlignment="1">
      <alignment horizontal="center"/>
    </xf>
    <xf numFmtId="43" fontId="16" fillId="35" borderId="11" xfId="0" applyNumberFormat="1" applyFont="1" applyFill="1" applyBorder="1"/>
    <xf numFmtId="164" fontId="16" fillId="35" borderId="11" xfId="0" applyNumberFormat="1" applyFont="1" applyFill="1" applyBorder="1"/>
    <xf numFmtId="164" fontId="16" fillId="35" borderId="11" xfId="0" applyNumberFormat="1" applyFont="1" applyFill="1" applyBorder="1" applyAlignment="1">
      <alignment horizontal="center"/>
    </xf>
    <xf numFmtId="9" fontId="0" fillId="0" borderId="0" xfId="44" applyFont="1" applyFill="1" applyAlignment="1">
      <alignment horizontal="center"/>
    </xf>
    <xf numFmtId="9" fontId="0" fillId="0" borderId="0" xfId="44" applyFont="1" applyAlignment="1">
      <alignment horizontal="center"/>
    </xf>
    <xf numFmtId="0" fontId="0" fillId="35" borderId="10" xfId="0" applyFont="1" applyFill="1" applyBorder="1"/>
    <xf numFmtId="0" fontId="0" fillId="35" borderId="10" xfId="0" applyFont="1" applyFill="1" applyBorder="1" applyAlignment="1">
      <alignment horizontal="center"/>
    </xf>
    <xf numFmtId="0" fontId="0" fillId="36" borderId="0" xfId="0" applyFont="1" applyFill="1" applyBorder="1"/>
    <xf numFmtId="0" fontId="0" fillId="36" borderId="0" xfId="0" applyFont="1" applyFill="1" applyBorder="1" applyAlignment="1">
      <alignment horizontal="center"/>
    </xf>
    <xf numFmtId="43" fontId="1" fillId="36" borderId="0" xfId="1" applyNumberFormat="1" applyFont="1" applyFill="1" applyBorder="1"/>
    <xf numFmtId="164" fontId="1" fillId="36" borderId="0" xfId="1" applyNumberFormat="1" applyFont="1" applyFill="1" applyBorder="1"/>
    <xf numFmtId="43" fontId="0" fillId="36" borderId="0" xfId="1" applyFont="1" applyFill="1" applyBorder="1"/>
    <xf numFmtId="164" fontId="0" fillId="36" borderId="0" xfId="1" applyNumberFormat="1" applyFont="1" applyFill="1" applyBorder="1"/>
    <xf numFmtId="43" fontId="0" fillId="36" borderId="0" xfId="1" applyNumberFormat="1" applyFont="1" applyFill="1" applyBorder="1"/>
    <xf numFmtId="164" fontId="0" fillId="36" borderId="0" xfId="1" applyNumberFormat="1" applyFont="1" applyFill="1" applyBorder="1" applyAlignment="1">
      <alignment horizontal="center"/>
    </xf>
    <xf numFmtId="9" fontId="0" fillId="36" borderId="0" xfId="44" applyFont="1" applyFill="1" applyBorder="1" applyAlignment="1">
      <alignment horizontal="center"/>
    </xf>
    <xf numFmtId="0" fontId="0" fillId="36" borderId="0" xfId="0" applyFont="1" applyFill="1"/>
    <xf numFmtId="0" fontId="23" fillId="36" borderId="0" xfId="0" applyFont="1" applyFill="1" applyBorder="1"/>
    <xf numFmtId="0" fontId="23" fillId="36" borderId="0" xfId="0" applyFont="1" applyFill="1" applyBorder="1" applyAlignment="1">
      <alignment horizontal="center"/>
    </xf>
    <xf numFmtId="43" fontId="23" fillId="36" borderId="0" xfId="1" applyNumberFormat="1" applyFont="1" applyFill="1" applyBorder="1"/>
    <xf numFmtId="164" fontId="23" fillId="36" borderId="0" xfId="1" applyNumberFormat="1" applyFont="1" applyFill="1" applyBorder="1"/>
    <xf numFmtId="43" fontId="16" fillId="34" borderId="0" xfId="1" applyFont="1" applyFill="1" applyAlignment="1">
      <alignment horizontal="right"/>
    </xf>
    <xf numFmtId="0" fontId="23" fillId="0" borderId="0" xfId="0" applyFont="1"/>
    <xf numFmtId="43" fontId="23" fillId="34" borderId="0" xfId="1" applyFont="1" applyFill="1"/>
    <xf numFmtId="43" fontId="16" fillId="34" borderId="0" xfId="1" applyFont="1" applyFill="1" applyAlignment="1">
      <alignment horizontal="center"/>
    </xf>
    <xf numFmtId="164" fontId="16" fillId="34" borderId="0" xfId="1" applyNumberFormat="1" applyFont="1" applyFill="1" applyAlignment="1">
      <alignment horizontal="center"/>
    </xf>
    <xf numFmtId="0" fontId="0" fillId="34" borderId="0" xfId="0" applyFont="1" applyFill="1"/>
    <xf numFmtId="0" fontId="16" fillId="34" borderId="0" xfId="0" applyFont="1" applyFill="1"/>
    <xf numFmtId="164" fontId="14" fillId="0" borderId="0" xfId="0" applyNumberFormat="1" applyFont="1" applyFill="1"/>
    <xf numFmtId="0" fontId="23" fillId="36" borderId="0" xfId="0" applyFont="1" applyFill="1"/>
    <xf numFmtId="0" fontId="23" fillId="36" borderId="0" xfId="0" applyFont="1" applyFill="1" applyAlignment="1">
      <alignment horizontal="center"/>
    </xf>
    <xf numFmtId="43" fontId="23" fillId="36" borderId="0" xfId="1" applyNumberFormat="1" applyFont="1" applyFill="1"/>
    <xf numFmtId="164" fontId="23" fillId="36" borderId="0" xfId="1" applyNumberFormat="1" applyFont="1" applyFill="1"/>
    <xf numFmtId="43" fontId="23" fillId="36" borderId="0" xfId="1" applyFont="1" applyFill="1"/>
    <xf numFmtId="164" fontId="23" fillId="36" borderId="0" xfId="1" applyNumberFormat="1" applyFont="1" applyFill="1" applyAlignment="1">
      <alignment horizontal="center"/>
    </xf>
    <xf numFmtId="43" fontId="1" fillId="36" borderId="0" xfId="1" applyFont="1" applyFill="1" applyBorder="1"/>
    <xf numFmtId="164" fontId="1" fillId="36" borderId="0" xfId="1" applyNumberFormat="1" applyFont="1" applyFill="1" applyBorder="1" applyAlignment="1">
      <alignment horizontal="center"/>
    </xf>
    <xf numFmtId="43" fontId="23" fillId="36" borderId="0" xfId="1" applyFont="1" applyFill="1" applyBorder="1"/>
    <xf numFmtId="164" fontId="23" fillId="36" borderId="0" xfId="1" applyNumberFormat="1" applyFont="1" applyFill="1" applyBorder="1" applyAlignment="1">
      <alignment horizontal="center"/>
    </xf>
    <xf numFmtId="0" fontId="24" fillId="0" borderId="0" xfId="0" applyFont="1"/>
    <xf numFmtId="0" fontId="24" fillId="0" borderId="0" xfId="0" applyFont="1" applyFill="1" applyAlignment="1">
      <alignment wrapText="1"/>
    </xf>
    <xf numFmtId="164" fontId="23" fillId="34" borderId="0" xfId="1" applyNumberFormat="1" applyFont="1" applyFill="1"/>
    <xf numFmtId="9" fontId="23" fillId="34" borderId="0" xfId="44" applyFont="1" applyFill="1"/>
    <xf numFmtId="164" fontId="14" fillId="0" borderId="0" xfId="0" applyNumberFormat="1" applyFont="1" applyFill="1" applyAlignment="1">
      <alignment wrapText="1"/>
    </xf>
    <xf numFmtId="2" fontId="0" fillId="0" borderId="0" xfId="0" applyNumberFormat="1"/>
    <xf numFmtId="0" fontId="23" fillId="0" borderId="0" xfId="0" applyFont="1" applyFill="1" applyBorder="1"/>
    <xf numFmtId="0" fontId="23" fillId="0" borderId="0" xfId="0" applyFont="1" applyFill="1" applyBorder="1" applyAlignment="1">
      <alignment horizontal="center"/>
    </xf>
    <xf numFmtId="43" fontId="23" fillId="0" borderId="0" xfId="1" applyNumberFormat="1" applyFont="1" applyFill="1" applyBorder="1"/>
    <xf numFmtId="164" fontId="23" fillId="0" borderId="0" xfId="1" applyNumberFormat="1" applyFont="1" applyFill="1" applyBorder="1"/>
    <xf numFmtId="9" fontId="1" fillId="34" borderId="0" xfId="44" applyFont="1" applyFill="1" applyBorder="1" applyAlignment="1">
      <alignment horizontal="center"/>
    </xf>
    <xf numFmtId="43" fontId="23" fillId="34" borderId="0" xfId="1" applyNumberFormat="1" applyFont="1" applyFill="1" applyAlignment="1">
      <alignment horizontal="center"/>
    </xf>
    <xf numFmtId="9" fontId="23" fillId="34" borderId="0" xfId="44" applyFont="1" applyFill="1" applyAlignment="1">
      <alignment horizontal="center"/>
    </xf>
    <xf numFmtId="43" fontId="1" fillId="34" borderId="0" xfId="1" applyNumberFormat="1" applyFont="1" applyFill="1" applyBorder="1" applyAlignment="1">
      <alignment horizontal="center"/>
    </xf>
    <xf numFmtId="43" fontId="23" fillId="34" borderId="0" xfId="1" applyNumberFormat="1" applyFont="1" applyFill="1" applyBorder="1" applyAlignment="1">
      <alignment horizontal="center"/>
    </xf>
    <xf numFmtId="9" fontId="23" fillId="34" borderId="0" xfId="44" applyFont="1" applyFill="1" applyBorder="1" applyAlignment="1">
      <alignment horizontal="center"/>
    </xf>
    <xf numFmtId="164" fontId="16" fillId="34" borderId="0" xfId="1" applyNumberFormat="1" applyFont="1" applyFill="1" applyAlignment="1">
      <alignment horizontal="right"/>
    </xf>
    <xf numFmtId="22" fontId="0" fillId="33" borderId="0" xfId="0" applyNumberFormat="1" applyFill="1"/>
    <xf numFmtId="14" fontId="0" fillId="33" borderId="0" xfId="0" applyNumberFormat="1" applyFill="1"/>
    <xf numFmtId="1" fontId="0" fillId="0" borderId="0" xfId="0" applyNumberFormat="1"/>
    <xf numFmtId="0" fontId="23" fillId="0" borderId="0" xfId="0" applyFont="1" applyFill="1"/>
    <xf numFmtId="0" fontId="23" fillId="0" borderId="0" xfId="0" applyFont="1" applyFill="1" applyAlignment="1">
      <alignment wrapText="1"/>
    </xf>
    <xf numFmtId="43" fontId="23" fillId="34" borderId="0" xfId="1" applyNumberFormat="1" applyFont="1" applyFill="1"/>
    <xf numFmtId="43" fontId="16" fillId="34" borderId="0" xfId="1" applyNumberFormat="1" applyFont="1" applyFill="1" applyAlignment="1">
      <alignment horizontal="right"/>
    </xf>
    <xf numFmtId="43" fontId="23" fillId="36" borderId="0" xfId="1" applyNumberFormat="1" applyFont="1" applyFill="1" applyBorder="1" applyAlignment="1">
      <alignment horizontal="center"/>
    </xf>
    <xf numFmtId="43" fontId="23" fillId="36" borderId="0" xfId="1" applyNumberFormat="1" applyFont="1" applyFill="1" applyAlignment="1">
      <alignment horizontal="center"/>
    </xf>
    <xf numFmtId="10" fontId="22" fillId="35" borderId="10" xfId="44" applyNumberFormat="1" applyFont="1" applyFill="1" applyBorder="1" applyAlignment="1">
      <alignment horizontal="center"/>
    </xf>
    <xf numFmtId="164" fontId="16" fillId="35" borderId="10" xfId="1" applyNumberFormat="1" applyFont="1" applyFill="1" applyBorder="1" applyAlignment="1">
      <alignment horizontal="center"/>
    </xf>
    <xf numFmtId="10" fontId="16" fillId="35" borderId="11" xfId="44" applyNumberFormat="1" applyFont="1" applyFill="1" applyBorder="1" applyAlignment="1">
      <alignment horizontal="center"/>
    </xf>
    <xf numFmtId="164" fontId="23" fillId="34" borderId="0" xfId="44" applyNumberFormat="1" applyFont="1" applyFill="1"/>
    <xf numFmtId="9" fontId="23" fillId="0" borderId="0" xfId="44" applyFont="1" applyBorder="1"/>
    <xf numFmtId="3" fontId="23" fillId="34" borderId="0" xfId="0" applyNumberFormat="1" applyFont="1" applyFill="1"/>
    <xf numFmtId="0" fontId="18" fillId="34" borderId="0" xfId="0" applyFont="1" applyFill="1"/>
    <xf numFmtId="164" fontId="23" fillId="34" borderId="0" xfId="0" applyNumberFormat="1" applyFont="1" applyFill="1"/>
    <xf numFmtId="164" fontId="18" fillId="34" borderId="0" xfId="0" applyNumberFormat="1" applyFont="1" applyFill="1"/>
    <xf numFmtId="43" fontId="23" fillId="36" borderId="0" xfId="0" applyNumberFormat="1" applyFont="1" applyFill="1" applyBorder="1"/>
    <xf numFmtId="0" fontId="23" fillId="35" borderId="10" xfId="0" applyFont="1" applyFill="1" applyBorder="1"/>
    <xf numFmtId="0" fontId="23" fillId="35" borderId="10" xfId="0" applyFont="1" applyFill="1" applyBorder="1" applyAlignment="1">
      <alignment horizontal="center"/>
    </xf>
    <xf numFmtId="43" fontId="23" fillId="0" borderId="0" xfId="1" applyFont="1" applyFill="1"/>
    <xf numFmtId="0" fontId="23" fillId="35" borderId="11" xfId="0" applyFont="1" applyFill="1" applyBorder="1"/>
    <xf numFmtId="0" fontId="23" fillId="35" borderId="11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43" fontId="23" fillId="0" borderId="0" xfId="1" applyNumberFormat="1" applyFont="1"/>
    <xf numFmtId="164" fontId="23" fillId="0" borderId="0" xfId="0" applyNumberFormat="1" applyFont="1"/>
    <xf numFmtId="164" fontId="23" fillId="0" borderId="0" xfId="1" applyNumberFormat="1" applyFont="1"/>
    <xf numFmtId="43" fontId="23" fillId="0" borderId="0" xfId="1" applyFont="1"/>
    <xf numFmtId="164" fontId="23" fillId="0" borderId="0" xfId="0" applyNumberFormat="1" applyFont="1" applyFill="1"/>
    <xf numFmtId="43" fontId="23" fillId="0" borderId="0" xfId="0" applyNumberFormat="1" applyFont="1" applyFill="1"/>
    <xf numFmtId="164" fontId="23" fillId="0" borderId="0" xfId="1" applyNumberFormat="1" applyFont="1" applyAlignment="1">
      <alignment horizontal="center"/>
    </xf>
    <xf numFmtId="164" fontId="23" fillId="0" borderId="0" xfId="1" applyNumberFormat="1" applyFont="1" applyFill="1" applyAlignment="1">
      <alignment horizontal="center"/>
    </xf>
    <xf numFmtId="9" fontId="23" fillId="0" borderId="0" xfId="44" applyFont="1" applyFill="1" applyAlignment="1">
      <alignment horizontal="center"/>
    </xf>
    <xf numFmtId="43" fontId="23" fillId="0" borderId="0" xfId="0" applyNumberFormat="1" applyFont="1" applyBorder="1"/>
    <xf numFmtId="165" fontId="23" fillId="0" borderId="0" xfId="0" applyNumberFormat="1" applyFont="1"/>
    <xf numFmtId="43" fontId="23" fillId="0" borderId="0" xfId="0" applyNumberFormat="1" applyFont="1"/>
    <xf numFmtId="164" fontId="23" fillId="36" borderId="0" xfId="0" applyNumberFormat="1" applyFont="1" applyFill="1"/>
    <xf numFmtId="43" fontId="23" fillId="36" borderId="16" xfId="1" applyNumberFormat="1" applyFont="1" applyFill="1" applyBorder="1"/>
    <xf numFmtId="164" fontId="23" fillId="36" borderId="0" xfId="0" applyNumberFormat="1" applyFont="1" applyFill="1" applyBorder="1"/>
    <xf numFmtId="164" fontId="23" fillId="36" borderId="17" xfId="1" applyNumberFormat="1" applyFont="1" applyFill="1" applyBorder="1"/>
    <xf numFmtId="43" fontId="23" fillId="36" borderId="19" xfId="1" applyNumberFormat="1" applyFont="1" applyFill="1" applyBorder="1"/>
    <xf numFmtId="164" fontId="23" fillId="36" borderId="13" xfId="0" applyNumberFormat="1" applyFont="1" applyFill="1" applyBorder="1"/>
    <xf numFmtId="43" fontId="23" fillId="36" borderId="13" xfId="1" applyNumberFormat="1" applyFont="1" applyFill="1" applyBorder="1" applyAlignment="1">
      <alignment horizontal="center"/>
    </xf>
    <xf numFmtId="164" fontId="23" fillId="36" borderId="18" xfId="1" applyNumberFormat="1" applyFont="1" applyFill="1" applyBorder="1"/>
    <xf numFmtId="43" fontId="25" fillId="36" borderId="0" xfId="1" applyNumberFormat="1" applyFont="1" applyFill="1"/>
    <xf numFmtId="43" fontId="16" fillId="37" borderId="11" xfId="0" applyNumberFormat="1" applyFont="1" applyFill="1" applyBorder="1"/>
    <xf numFmtId="167" fontId="23" fillId="34" borderId="0" xfId="45" applyNumberFormat="1" applyFont="1" applyFill="1"/>
    <xf numFmtId="1" fontId="0" fillId="0" borderId="0" xfId="0" applyNumberFormat="1" applyBorder="1"/>
    <xf numFmtId="164" fontId="23" fillId="0" borderId="0" xfId="1" applyNumberFormat="1" applyFont="1" applyFill="1"/>
    <xf numFmtId="43" fontId="23" fillId="0" borderId="0" xfId="1" applyFont="1" applyFill="1" applyBorder="1"/>
    <xf numFmtId="164" fontId="23" fillId="0" borderId="0" xfId="1" applyNumberFormat="1" applyFont="1" applyFill="1" applyBorder="1" applyAlignment="1">
      <alignment horizontal="center"/>
    </xf>
    <xf numFmtId="43" fontId="23" fillId="0" borderId="0" xfId="1" applyNumberFormat="1" applyFont="1" applyFill="1" applyAlignment="1">
      <alignment horizontal="center"/>
    </xf>
    <xf numFmtId="9" fontId="23" fillId="0" borderId="0" xfId="44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43" fontId="23" fillId="0" borderId="0" xfId="1" applyNumberFormat="1" applyFont="1" applyFill="1"/>
    <xf numFmtId="0" fontId="16" fillId="0" borderId="0" xfId="0" applyFont="1" applyFill="1"/>
    <xf numFmtId="43" fontId="23" fillId="0" borderId="0" xfId="1" applyNumberFormat="1" applyFont="1" applyFill="1" applyBorder="1" applyAlignment="1">
      <alignment horizontal="center"/>
    </xf>
    <xf numFmtId="0" fontId="18" fillId="0" borderId="0" xfId="0" applyFont="1" applyFill="1"/>
    <xf numFmtId="164" fontId="23" fillId="0" borderId="0" xfId="0" applyNumberFormat="1" applyFont="1" applyFill="1" applyBorder="1"/>
    <xf numFmtId="164" fontId="23" fillId="0" borderId="0" xfId="1" applyNumberFormat="1" applyFont="1" applyBorder="1" applyAlignment="1">
      <alignment horizontal="center"/>
    </xf>
    <xf numFmtId="164" fontId="23" fillId="36" borderId="0" xfId="1" applyNumberFormat="1" applyFont="1" applyFill="1" applyBorder="1" applyAlignment="1"/>
    <xf numFmtId="164" fontId="23" fillId="36" borderId="0" xfId="1" applyNumberFormat="1" applyFont="1" applyFill="1" applyAlignment="1"/>
    <xf numFmtId="0" fontId="0" fillId="0" borderId="0" xfId="0"/>
    <xf numFmtId="0" fontId="23" fillId="0" borderId="0" xfId="1" applyNumberFormat="1" applyFont="1" applyAlignment="1">
      <alignment horizontal="center"/>
    </xf>
    <xf numFmtId="0" fontId="23" fillId="0" borderId="0" xfId="0" applyNumberFormat="1" applyFont="1" applyAlignment="1">
      <alignment horizontal="center"/>
    </xf>
    <xf numFmtId="0" fontId="23" fillId="0" borderId="0" xfId="1" applyNumberFormat="1" applyFont="1" applyBorder="1" applyAlignment="1">
      <alignment horizontal="center"/>
    </xf>
    <xf numFmtId="1" fontId="23" fillId="36" borderId="0" xfId="1" applyNumberFormat="1" applyFont="1" applyFill="1" applyAlignment="1">
      <alignment horizontal="center"/>
    </xf>
    <xf numFmtId="1" fontId="23" fillId="36" borderId="0" xfId="1" applyNumberFormat="1" applyFont="1" applyFill="1" applyBorder="1" applyAlignment="1">
      <alignment horizontal="center"/>
    </xf>
    <xf numFmtId="164" fontId="23" fillId="34" borderId="0" xfId="1" applyNumberFormat="1" applyFont="1" applyFill="1" applyAlignment="1">
      <alignment horizontal="center"/>
    </xf>
    <xf numFmtId="164" fontId="23" fillId="34" borderId="0" xfId="1" applyNumberFormat="1" applyFont="1" applyFill="1" applyAlignment="1"/>
    <xf numFmtId="164" fontId="21" fillId="0" borderId="0" xfId="1" applyNumberFormat="1" applyFont="1" applyFill="1" applyAlignment="1">
      <alignment horizontal="center"/>
    </xf>
    <xf numFmtId="0" fontId="16" fillId="0" borderId="0" xfId="0" applyFont="1" applyAlignment="1">
      <alignment horizontal="right"/>
    </xf>
    <xf numFmtId="0" fontId="28" fillId="0" borderId="0" xfId="0" applyFont="1" applyAlignment="1">
      <alignment horizontal="center"/>
    </xf>
    <xf numFmtId="44" fontId="0" fillId="0" borderId="0" xfId="45" applyFont="1"/>
    <xf numFmtId="44" fontId="0" fillId="0" borderId="0" xfId="0" applyNumberFormat="1"/>
    <xf numFmtId="0" fontId="16" fillId="0" borderId="13" xfId="0" applyFont="1" applyBorder="1" applyAlignment="1">
      <alignment horizontal="right"/>
    </xf>
    <xf numFmtId="0" fontId="16" fillId="0" borderId="18" xfId="0" applyFont="1" applyBorder="1" applyAlignment="1">
      <alignment horizontal="right"/>
    </xf>
    <xf numFmtId="0" fontId="16" fillId="0" borderId="19" xfId="0" applyFont="1" applyBorder="1" applyAlignment="1">
      <alignment horizontal="right"/>
    </xf>
    <xf numFmtId="1" fontId="0" fillId="0" borderId="16" xfId="0" applyNumberFormat="1" applyBorder="1"/>
    <xf numFmtId="1" fontId="16" fillId="0" borderId="19" xfId="0" applyNumberFormat="1" applyFont="1" applyBorder="1"/>
    <xf numFmtId="1" fontId="16" fillId="0" borderId="13" xfId="0" applyNumberFormat="1" applyFont="1" applyBorder="1"/>
    <xf numFmtId="0" fontId="28" fillId="0" borderId="26" xfId="0" applyFont="1" applyBorder="1" applyAlignment="1">
      <alignment horizontal="center"/>
    </xf>
    <xf numFmtId="164" fontId="21" fillId="0" borderId="21" xfId="1" applyNumberFormat="1" applyFont="1" applyFill="1" applyBorder="1" applyAlignment="1">
      <alignment horizontal="center"/>
    </xf>
    <xf numFmtId="164" fontId="21" fillId="0" borderId="20" xfId="1" applyNumberFormat="1" applyFont="1" applyFill="1" applyBorder="1" applyAlignment="1">
      <alignment horizontal="center"/>
    </xf>
    <xf numFmtId="1" fontId="0" fillId="34" borderId="17" xfId="0" applyNumberFormat="1" applyFill="1" applyBorder="1"/>
    <xf numFmtId="1" fontId="16" fillId="34" borderId="18" xfId="0" applyNumberFormat="1" applyFont="1" applyFill="1" applyBorder="1"/>
    <xf numFmtId="0" fontId="28" fillId="36" borderId="26" xfId="0" applyFont="1" applyFill="1" applyBorder="1" applyAlignment="1">
      <alignment horizontal="center"/>
    </xf>
    <xf numFmtId="164" fontId="21" fillId="36" borderId="21" xfId="1" applyNumberFormat="1" applyFont="1" applyFill="1" applyBorder="1" applyAlignment="1">
      <alignment horizontal="center"/>
    </xf>
    <xf numFmtId="164" fontId="21" fillId="36" borderId="20" xfId="1" applyNumberFormat="1" applyFont="1" applyFill="1" applyBorder="1" applyAlignment="1">
      <alignment horizontal="center"/>
    </xf>
    <xf numFmtId="0" fontId="16" fillId="36" borderId="19" xfId="0" applyFont="1" applyFill="1" applyBorder="1" applyAlignment="1">
      <alignment horizontal="right"/>
    </xf>
    <xf numFmtId="0" fontId="16" fillId="36" borderId="13" xfId="0" applyFont="1" applyFill="1" applyBorder="1" applyAlignment="1">
      <alignment horizontal="right"/>
    </xf>
    <xf numFmtId="0" fontId="16" fillId="36" borderId="18" xfId="0" applyFont="1" applyFill="1" applyBorder="1" applyAlignment="1">
      <alignment horizontal="right"/>
    </xf>
    <xf numFmtId="164" fontId="21" fillId="36" borderId="14" xfId="1" applyNumberFormat="1" applyFont="1" applyFill="1" applyBorder="1" applyAlignment="1">
      <alignment horizontal="center"/>
    </xf>
    <xf numFmtId="3" fontId="0" fillId="36" borderId="16" xfId="0" applyNumberFormat="1" applyFill="1" applyBorder="1"/>
    <xf numFmtId="3" fontId="0" fillId="36" borderId="0" xfId="0" applyNumberFormat="1" applyFill="1" applyBorder="1"/>
    <xf numFmtId="3" fontId="0" fillId="34" borderId="17" xfId="0" applyNumberFormat="1" applyFill="1" applyBorder="1"/>
    <xf numFmtId="3" fontId="16" fillId="36" borderId="12" xfId="0" applyNumberFormat="1" applyFont="1" applyFill="1" applyBorder="1"/>
    <xf numFmtId="3" fontId="16" fillId="36" borderId="25" xfId="0" applyNumberFormat="1" applyFont="1" applyFill="1" applyBorder="1"/>
    <xf numFmtId="3" fontId="16" fillId="34" borderId="15" xfId="0" applyNumberFormat="1" applyFont="1" applyFill="1" applyBorder="1"/>
    <xf numFmtId="43" fontId="23" fillId="36" borderId="0" xfId="0" applyNumberFormat="1" applyFont="1" applyFill="1"/>
    <xf numFmtId="0" fontId="23" fillId="36" borderId="0" xfId="1" applyNumberFormat="1" applyFont="1" applyFill="1" applyAlignment="1">
      <alignment horizontal="center"/>
    </xf>
    <xf numFmtId="3" fontId="23" fillId="38" borderId="0" xfId="0" applyNumberFormat="1" applyFont="1" applyFill="1" applyBorder="1" applyAlignment="1">
      <alignment horizontal="center"/>
    </xf>
    <xf numFmtId="9" fontId="23" fillId="34" borderId="20" xfId="44" applyFont="1" applyFill="1" applyBorder="1" applyAlignment="1">
      <alignment horizontal="center"/>
    </xf>
    <xf numFmtId="3" fontId="23" fillId="38" borderId="0" xfId="0" applyNumberFormat="1" applyFont="1" applyFill="1" applyAlignment="1">
      <alignment horizontal="center"/>
    </xf>
    <xf numFmtId="1" fontId="23" fillId="34" borderId="0" xfId="1" applyNumberFormat="1" applyFont="1" applyFill="1" applyAlignment="1">
      <alignment horizontal="center"/>
    </xf>
    <xf numFmtId="9" fontId="23" fillId="36" borderId="20" xfId="44" applyFont="1" applyFill="1" applyBorder="1" applyAlignment="1">
      <alignment horizontal="center"/>
    </xf>
    <xf numFmtId="9" fontId="23" fillId="36" borderId="0" xfId="44" applyFont="1" applyFill="1" applyAlignment="1">
      <alignment horizontal="center"/>
    </xf>
    <xf numFmtId="9" fontId="23" fillId="36" borderId="0" xfId="44" applyFont="1" applyFill="1" applyBorder="1" applyAlignment="1">
      <alignment horizontal="center"/>
    </xf>
    <xf numFmtId="43" fontId="23" fillId="36" borderId="0" xfId="1" quotePrefix="1" applyFont="1" applyFill="1" applyBorder="1"/>
    <xf numFmtId="9" fontId="23" fillId="36" borderId="0" xfId="44" applyFont="1" applyFill="1"/>
    <xf numFmtId="9" fontId="23" fillId="36" borderId="0" xfId="44" applyFont="1" applyFill="1" applyBorder="1"/>
    <xf numFmtId="9" fontId="23" fillId="0" borderId="0" xfId="44" applyFont="1"/>
    <xf numFmtId="9" fontId="23" fillId="0" borderId="0" xfId="44" applyFont="1" applyBorder="1" applyAlignment="1">
      <alignment horizontal="right"/>
    </xf>
    <xf numFmtId="9" fontId="23" fillId="36" borderId="13" xfId="44" applyFont="1" applyFill="1" applyBorder="1" applyAlignment="1">
      <alignment horizontal="center"/>
    </xf>
    <xf numFmtId="9" fontId="23" fillId="0" borderId="0" xfId="44" applyFont="1" applyFill="1"/>
    <xf numFmtId="0" fontId="23" fillId="0" borderId="0" xfId="1" applyNumberFormat="1" applyFont="1" applyFill="1" applyAlignment="1">
      <alignment horizontal="center"/>
    </xf>
    <xf numFmtId="0" fontId="23" fillId="0" borderId="0" xfId="1" applyNumberFormat="1" applyFont="1" applyAlignment="1">
      <alignment horizontal="left"/>
    </xf>
    <xf numFmtId="9" fontId="23" fillId="0" borderId="0" xfId="44" applyFont="1" applyFill="1" applyBorder="1"/>
    <xf numFmtId="0" fontId="23" fillId="34" borderId="0" xfId="0" applyFont="1" applyFill="1"/>
    <xf numFmtId="0" fontId="18" fillId="38" borderId="0" xfId="0" applyFont="1" applyFill="1" applyAlignment="1">
      <alignment horizontal="center"/>
    </xf>
    <xf numFmtId="0" fontId="18" fillId="34" borderId="0" xfId="0" applyFont="1" applyFill="1" applyAlignment="1">
      <alignment horizontal="center"/>
    </xf>
    <xf numFmtId="164" fontId="18" fillId="34" borderId="0" xfId="0" applyNumberFormat="1" applyFont="1" applyFill="1" applyAlignment="1">
      <alignment horizontal="center"/>
    </xf>
    <xf numFmtId="43" fontId="18" fillId="34" borderId="0" xfId="0" applyNumberFormat="1" applyFont="1" applyFill="1" applyAlignment="1">
      <alignment horizontal="center"/>
    </xf>
    <xf numFmtId="164" fontId="18" fillId="34" borderId="26" xfId="0" applyNumberFormat="1" applyFont="1" applyFill="1" applyBorder="1"/>
    <xf numFmtId="0" fontId="18" fillId="34" borderId="0" xfId="0" applyNumberFormat="1" applyFont="1" applyFill="1" applyAlignment="1">
      <alignment horizontal="center"/>
    </xf>
    <xf numFmtId="9" fontId="18" fillId="34" borderId="0" xfId="44" applyFont="1" applyFill="1" applyAlignment="1">
      <alignment horizontal="center"/>
    </xf>
    <xf numFmtId="164" fontId="23" fillId="34" borderId="0" xfId="0" applyNumberFormat="1" applyFont="1" applyFill="1" applyAlignment="1">
      <alignment horizontal="center"/>
    </xf>
    <xf numFmtId="164" fontId="18" fillId="34" borderId="20" xfId="0" applyNumberFormat="1" applyFont="1" applyFill="1" applyBorder="1"/>
    <xf numFmtId="43" fontId="18" fillId="34" borderId="0" xfId="1" applyFont="1" applyFill="1" applyAlignment="1">
      <alignment horizontal="center"/>
    </xf>
    <xf numFmtId="43" fontId="23" fillId="34" borderId="0" xfId="1" applyFont="1" applyFill="1" applyAlignment="1">
      <alignment horizontal="center"/>
    </xf>
    <xf numFmtId="164" fontId="23" fillId="34" borderId="0" xfId="1" applyNumberFormat="1" applyFont="1" applyFill="1" applyAlignment="1">
      <alignment horizontal="right"/>
    </xf>
    <xf numFmtId="43" fontId="23" fillId="34" borderId="0" xfId="1" applyFont="1" applyFill="1" applyAlignment="1">
      <alignment horizontal="right"/>
    </xf>
    <xf numFmtId="43" fontId="18" fillId="34" borderId="20" xfId="1" applyFont="1" applyFill="1" applyBorder="1" applyAlignment="1">
      <alignment horizontal="center"/>
    </xf>
    <xf numFmtId="0" fontId="18" fillId="34" borderId="0" xfId="1" applyNumberFormat="1" applyFont="1" applyFill="1" applyAlignment="1">
      <alignment horizontal="center"/>
    </xf>
    <xf numFmtId="43" fontId="23" fillId="34" borderId="0" xfId="1" applyNumberFormat="1" applyFont="1" applyFill="1" applyBorder="1"/>
    <xf numFmtId="164" fontId="23" fillId="34" borderId="0" xfId="1" applyNumberFormat="1" applyFont="1" applyFill="1" applyBorder="1"/>
    <xf numFmtId="9" fontId="23" fillId="34" borderId="0" xfId="44" applyFont="1" applyFill="1" applyBorder="1"/>
    <xf numFmtId="164" fontId="23" fillId="34" borderId="0" xfId="1" applyNumberFormat="1" applyFont="1" applyFill="1" applyBorder="1" applyAlignment="1">
      <alignment horizontal="center"/>
    </xf>
    <xf numFmtId="164" fontId="23" fillId="34" borderId="0" xfId="1" applyNumberFormat="1" applyFont="1" applyFill="1" applyBorder="1" applyAlignment="1"/>
    <xf numFmtId="43" fontId="23" fillId="34" borderId="0" xfId="1" applyFont="1" applyFill="1" applyBorder="1"/>
    <xf numFmtId="1" fontId="23" fillId="34" borderId="0" xfId="1" applyNumberFormat="1" applyFont="1" applyFill="1" applyBorder="1" applyAlignment="1">
      <alignment horizontal="center"/>
    </xf>
    <xf numFmtId="43" fontId="23" fillId="34" borderId="0" xfId="0" applyNumberFormat="1" applyFont="1" applyFill="1" applyBorder="1"/>
    <xf numFmtId="164" fontId="23" fillId="35" borderId="10" xfId="1" applyNumberFormat="1" applyFont="1" applyFill="1" applyBorder="1" applyAlignment="1">
      <alignment horizontal="center"/>
    </xf>
    <xf numFmtId="43" fontId="23" fillId="35" borderId="10" xfId="1" applyFont="1" applyFill="1" applyBorder="1"/>
    <xf numFmtId="164" fontId="23" fillId="35" borderId="10" xfId="1" applyNumberFormat="1" applyFont="1" applyFill="1" applyBorder="1"/>
    <xf numFmtId="9" fontId="23" fillId="35" borderId="10" xfId="44" applyFont="1" applyFill="1" applyBorder="1"/>
    <xf numFmtId="164" fontId="23" fillId="35" borderId="10" xfId="1" applyNumberFormat="1" applyFont="1" applyFill="1" applyBorder="1" applyAlignment="1"/>
    <xf numFmtId="164" fontId="23" fillId="35" borderId="10" xfId="44" applyNumberFormat="1" applyFont="1" applyFill="1" applyBorder="1"/>
    <xf numFmtId="10" fontId="23" fillId="35" borderId="27" xfId="44" applyNumberFormat="1" applyFont="1" applyFill="1" applyBorder="1" applyAlignment="1">
      <alignment horizontal="center"/>
    </xf>
    <xf numFmtId="1" fontId="23" fillId="35" borderId="10" xfId="1" applyNumberFormat="1" applyFont="1" applyFill="1" applyBorder="1" applyAlignment="1">
      <alignment horizontal="center"/>
    </xf>
    <xf numFmtId="166" fontId="23" fillId="35" borderId="10" xfId="44" applyNumberFormat="1" applyFont="1" applyFill="1" applyBorder="1" applyAlignment="1">
      <alignment horizontal="center"/>
    </xf>
    <xf numFmtId="10" fontId="23" fillId="36" borderId="20" xfId="44" applyNumberFormat="1" applyFont="1" applyFill="1" applyBorder="1" applyAlignment="1">
      <alignment horizontal="center"/>
    </xf>
    <xf numFmtId="166" fontId="23" fillId="36" borderId="0" xfId="44" applyNumberFormat="1" applyFont="1" applyFill="1" applyBorder="1" applyAlignment="1">
      <alignment horizontal="center"/>
    </xf>
    <xf numFmtId="3" fontId="23" fillId="38" borderId="11" xfId="0" applyNumberFormat="1" applyFont="1" applyFill="1" applyBorder="1" applyAlignment="1">
      <alignment horizontal="center"/>
    </xf>
    <xf numFmtId="43" fontId="23" fillId="35" borderId="11" xfId="0" applyNumberFormat="1" applyFont="1" applyFill="1" applyBorder="1"/>
    <xf numFmtId="164" fontId="23" fillId="35" borderId="11" xfId="0" applyNumberFormat="1" applyFont="1" applyFill="1" applyBorder="1"/>
    <xf numFmtId="9" fontId="23" fillId="35" borderId="11" xfId="44" applyFont="1" applyFill="1" applyBorder="1"/>
    <xf numFmtId="164" fontId="23" fillId="35" borderId="11" xfId="0" applyNumberFormat="1" applyFont="1" applyFill="1" applyBorder="1" applyAlignment="1"/>
    <xf numFmtId="1" fontId="23" fillId="35" borderId="11" xfId="44" applyNumberFormat="1" applyFont="1" applyFill="1" applyBorder="1"/>
    <xf numFmtId="10" fontId="23" fillId="35" borderId="28" xfId="44" applyNumberFormat="1" applyFont="1" applyFill="1" applyBorder="1" applyAlignment="1">
      <alignment horizontal="center"/>
    </xf>
    <xf numFmtId="1" fontId="23" fillId="35" borderId="11" xfId="1" applyNumberFormat="1" applyFont="1" applyFill="1" applyBorder="1" applyAlignment="1">
      <alignment horizontal="center"/>
    </xf>
    <xf numFmtId="1" fontId="23" fillId="35" borderId="11" xfId="0" applyNumberFormat="1" applyFont="1" applyFill="1" applyBorder="1" applyAlignment="1">
      <alignment horizontal="center"/>
    </xf>
    <xf numFmtId="164" fontId="23" fillId="35" borderId="11" xfId="0" applyNumberFormat="1" applyFont="1" applyFill="1" applyBorder="1" applyAlignment="1">
      <alignment horizontal="center"/>
    </xf>
    <xf numFmtId="166" fontId="23" fillId="35" borderId="11" xfId="44" applyNumberFormat="1" applyFont="1" applyFill="1" applyBorder="1" applyAlignment="1">
      <alignment horizontal="center"/>
    </xf>
    <xf numFmtId="9" fontId="23" fillId="0" borderId="0" xfId="44" applyFont="1" applyAlignment="1">
      <alignment horizontal="center"/>
    </xf>
    <xf numFmtId="43" fontId="23" fillId="36" borderId="0" xfId="43" applyNumberFormat="1" applyFont="1" applyFill="1" applyBorder="1"/>
    <xf numFmtId="9" fontId="23" fillId="0" borderId="0" xfId="44" applyFont="1" applyBorder="1" applyAlignment="1">
      <alignment horizontal="center"/>
    </xf>
    <xf numFmtId="43" fontId="23" fillId="36" borderId="12" xfId="1" applyNumberFormat="1" applyFont="1" applyFill="1" applyBorder="1"/>
    <xf numFmtId="164" fontId="23" fillId="36" borderId="25" xfId="0" applyNumberFormat="1" applyFont="1" applyFill="1" applyBorder="1"/>
    <xf numFmtId="164" fontId="23" fillId="36" borderId="25" xfId="1" applyNumberFormat="1" applyFont="1" applyFill="1" applyBorder="1"/>
    <xf numFmtId="9" fontId="23" fillId="36" borderId="25" xfId="44" applyFont="1" applyFill="1" applyBorder="1"/>
    <xf numFmtId="43" fontId="23" fillId="36" borderId="15" xfId="1" applyFont="1" applyFill="1" applyBorder="1"/>
    <xf numFmtId="164" fontId="23" fillId="0" borderId="0" xfId="44" applyNumberFormat="1" applyFont="1" applyAlignment="1">
      <alignment horizontal="right"/>
    </xf>
    <xf numFmtId="9" fontId="23" fillId="0" borderId="0" xfId="44" applyFont="1" applyAlignment="1">
      <alignment horizontal="right"/>
    </xf>
    <xf numFmtId="0" fontId="18" fillId="34" borderId="29" xfId="0" applyFont="1" applyFill="1" applyBorder="1"/>
    <xf numFmtId="0" fontId="18" fillId="34" borderId="29" xfId="0" applyFont="1" applyFill="1" applyBorder="1" applyAlignment="1">
      <alignment horizontal="center"/>
    </xf>
    <xf numFmtId="164" fontId="18" fillId="34" borderId="29" xfId="0" applyNumberFormat="1" applyFont="1" applyFill="1" applyBorder="1"/>
    <xf numFmtId="14" fontId="23" fillId="34" borderId="29" xfId="1" applyNumberFormat="1" applyFont="1" applyFill="1" applyBorder="1" applyAlignment="1">
      <alignment horizontal="center"/>
    </xf>
    <xf numFmtId="0" fontId="23" fillId="36" borderId="29" xfId="0" applyFont="1" applyFill="1" applyBorder="1"/>
    <xf numFmtId="43" fontId="23" fillId="36" borderId="29" xfId="1" applyNumberFormat="1" applyFont="1" applyFill="1" applyBorder="1"/>
    <xf numFmtId="0" fontId="23" fillId="35" borderId="29" xfId="0" applyFont="1" applyFill="1" applyBorder="1"/>
    <xf numFmtId="43" fontId="23" fillId="35" borderId="29" xfId="1" applyFont="1" applyFill="1" applyBorder="1"/>
    <xf numFmtId="0" fontId="23" fillId="0" borderId="29" xfId="0" applyFont="1" applyBorder="1"/>
    <xf numFmtId="164" fontId="18" fillId="34" borderId="0" xfId="0" applyNumberFormat="1" applyFont="1" applyFill="1" applyAlignment="1">
      <alignment horizontal="center"/>
    </xf>
    <xf numFmtId="44" fontId="28" fillId="0" borderId="22" xfId="45" applyFont="1" applyBorder="1" applyAlignment="1">
      <alignment horizontal="center"/>
    </xf>
    <xf numFmtId="44" fontId="28" fillId="0" borderId="23" xfId="45" applyFont="1" applyBorder="1" applyAlignment="1">
      <alignment horizontal="center"/>
    </xf>
    <xf numFmtId="44" fontId="28" fillId="0" borderId="24" xfId="45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28" fillId="0" borderId="23" xfId="0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44" fontId="28" fillId="36" borderId="22" xfId="45" applyFont="1" applyFill="1" applyBorder="1" applyAlignment="1">
      <alignment horizontal="center"/>
    </xf>
    <xf numFmtId="44" fontId="28" fillId="36" borderId="23" xfId="45" applyFont="1" applyFill="1" applyBorder="1" applyAlignment="1">
      <alignment horizontal="center"/>
    </xf>
    <xf numFmtId="44" fontId="28" fillId="36" borderId="24" xfId="45" applyFont="1" applyFill="1" applyBorder="1" applyAlignment="1">
      <alignment horizontal="center"/>
    </xf>
    <xf numFmtId="0" fontId="28" fillId="36" borderId="22" xfId="0" applyFont="1" applyFill="1" applyBorder="1" applyAlignment="1">
      <alignment horizontal="center"/>
    </xf>
    <xf numFmtId="0" fontId="28" fillId="36" borderId="23" xfId="0" applyFont="1" applyFill="1" applyBorder="1" applyAlignment="1">
      <alignment horizontal="center"/>
    </xf>
    <xf numFmtId="0" fontId="28" fillId="36" borderId="24" xfId="0" applyFont="1" applyFill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23" fillId="0" borderId="29" xfId="0" applyFont="1" applyFill="1" applyBorder="1" applyAlignment="1">
      <alignment horizontal="right"/>
    </xf>
    <xf numFmtId="0" fontId="23" fillId="0" borderId="29" xfId="0" applyFont="1" applyBorder="1" applyAlignment="1">
      <alignment horizontal="right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urrency" xfId="45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4" builtinId="5"/>
    <cellStyle name="Standaard 2" xfId="43"/>
    <cellStyle name="Title" xfId="2" builtinId="15" customBuiltin="1"/>
    <cellStyle name="Total" xfId="18" builtinId="25" customBuiltin="1"/>
    <cellStyle name="Warning Text" xfId="15" builtinId="11" customBuiltin="1"/>
  </cellStyles>
  <dxfs count="4">
    <dxf>
      <numFmt numFmtId="19" formatCode="d/m/yyyy"/>
    </dxf>
    <dxf>
      <numFmt numFmtId="168" formatCode="d/m/yyyy\ h:mm"/>
    </dxf>
    <dxf>
      <numFmt numFmtId="19" formatCode="d/m/yyyy"/>
    </dxf>
    <dxf>
      <numFmt numFmtId="168" formatCode="d/m/yyyy\ 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BT\AppData\Local\Packages\microsoft.windowscommunicationsapps_8wekyb3d8bbwe\LocalState\Files\S0\18\Attachments\2020-02%20%20productie%20tbv%20verslaggeving%5b200%5d.xlsx%5d.xlsx%5d.xlsx%5d.xlsx%5d.xlsx%5d.xlsx%5d.xlsx%5d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BT\AppData\Local\Packages\microsoft.windowscommunicationsapps_8wekyb3d8bbwe\LocalState\Files\S0\18\Attachments\2020-02%20%20productie%20tbv%20verslaggeving%5b200%5d.xlsx%5d.xlsx%5d.xlsx%5d.xlsx%5d.xlsx%5d.xlsx%5d.xlsx%5d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gmans, W." refreshedDate="43654.448555439812" createdVersion="4" refreshedVersion="4" minRefreshableVersion="3" recordCount="2186">
  <cacheSource type="worksheet">
    <worksheetSource ref="A1:J2187" sheet="06" r:id="rId2"/>
  </cacheSource>
  <cacheFields count="10">
    <cacheField name="Patiëntnr." numFmtId="0">
      <sharedItems containsSemiMixedTypes="0" containsString="0" containsNumber="1" containsInteger="1" minValue="25" maxValue="36915"/>
    </cacheField>
    <cacheField name="Naam" numFmtId="0">
      <sharedItems/>
    </cacheField>
    <cacheField name="Datum/tijd" numFmtId="22">
      <sharedItems containsSemiMixedTypes="0" containsNonDate="0" containsDate="1" containsString="0" minDate="2019-06-03T08:10:00" maxDate="2019-06-28T15:15:00"/>
    </cacheField>
    <cacheField name="Arts" numFmtId="0">
      <sharedItems count="53">
        <s v="JMARQUES"/>
        <s v="CBONIFACIO"/>
        <s v="BTJIOOK"/>
        <s v="SKALF"/>
        <s v="MSCHORER"/>
        <s v="RPAS"/>
        <s v="BMAKIZODILA"/>
        <s v="MHUNNIK"/>
        <s v="TPRAMANA"/>
        <s v="TSNOEKS"/>
        <s v="JBOCHOVE"/>
        <s v="MBURNIER"/>
        <s v="DJAGER"/>
        <s v="GSIE"/>
        <s v="MATTALLAH"/>
        <s v="Jhoutkoo"/>
        <s v="MSPIJKER"/>
        <s v="MKRAP"/>
        <s v="Mriechel"/>
        <s v="MTHEUNE"/>
        <s v="MPOELMAN"/>
        <s v="Cpieters"/>
        <s v="SDELWEL"/>
        <s v="LBAKKER"/>
        <s v="JJORNA"/>
        <s v="ARIDWAN"/>
        <s v="BTULP"/>
        <s v="Gschippe"/>
        <s v="MRODRIGU"/>
        <s v="CWIERINK"/>
        <s v="AKROESE"/>
        <s v="MTHYMI"/>
        <s v="ARUTGERS"/>
        <s v="RREMIE"/>
        <s v="HGOOSZEN"/>
        <s v="CKERSTEN"/>
        <s v="Ghonnef"/>
        <s v="EJANKNEGT"/>
        <s v="PRE-OP"/>
        <s v="CBAALEN"/>
        <s v="CBORSJE"/>
        <s v="Eveldt"/>
        <s v="MMECHANI"/>
        <s v="AGRAFT"/>
        <s v="RGOOSEN"/>
        <s v="ISPARREB"/>
        <s v="LHARTONG"/>
        <s v="Jgroen"/>
        <s v="AVRIES"/>
        <s v="EXTERN"/>
        <s v="MKOUTRIS"/>
        <s v="NHOGENBIRK"/>
        <s v="MMEILAND"/>
      </sharedItems>
    </cacheField>
    <cacheField name="Uurtariefcode1" numFmtId="0">
      <sharedItems/>
    </cacheField>
    <cacheField name="Besteed" numFmtId="0">
      <sharedItems containsSemiMixedTypes="0" containsString="0" containsNumber="1" containsInteger="1" minValue="0" maxValue="275"/>
    </cacheField>
    <cacheField name="Uurtariefcode2" numFmtId="0">
      <sharedItems/>
    </cacheField>
    <cacheField name="Besteed AA" numFmtId="0">
      <sharedItems containsString="0" containsBlank="1" containsNumber="1" containsInteger="1" minValue="0" maxValue="240"/>
    </cacheField>
    <cacheField name="Mapstatus" numFmtId="0">
      <sharedItems/>
    </cacheField>
    <cacheField name="Geb.datum" numFmtId="14">
      <sharedItems containsSemiMixedTypes="0" containsNonDate="0" containsDate="1" containsString="0" minDate="1919-03-22T00:00:00" maxDate="2016-12-23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igmans, W." refreshedDate="43678.583930671295" createdVersion="4" refreshedVersion="4" minRefreshableVersion="3" recordCount="2063">
  <cacheSource type="worksheet">
    <worksheetSource ref="A1:J2064" sheet="07" r:id="rId2"/>
  </cacheSource>
  <cacheFields count="10">
    <cacheField name="Patiëntnr." numFmtId="0">
      <sharedItems containsSemiMixedTypes="0" containsString="0" containsNumber="1" containsInteger="1" minValue="23" maxValue="37065"/>
    </cacheField>
    <cacheField name="Naam" numFmtId="0">
      <sharedItems/>
    </cacheField>
    <cacheField name="Datum/tijd" numFmtId="22">
      <sharedItems containsSemiMixedTypes="0" containsNonDate="0" containsDate="1" containsString="0" minDate="2019-07-01T08:15:00" maxDate="2019-07-31T15:30:00"/>
    </cacheField>
    <cacheField name="Arts" numFmtId="0">
      <sharedItems count="52">
        <s v="PRE-OP"/>
        <s v="Jhoutkoo"/>
        <s v="RGOOSEN"/>
        <s v="AVRIES"/>
        <s v="BTJIOOK"/>
        <s v="Cpieters"/>
        <s v="DJAGER"/>
        <s v="EJANKNEGT"/>
        <s v="Eveldt"/>
        <s v="GSIE"/>
        <s v="HGOOSZEN"/>
        <s v="JBOCHOVE"/>
        <s v="Jgroen"/>
        <s v="JJORNA"/>
        <s v="LBAKKER"/>
        <s v="LHARTONG"/>
        <s v="MBURNIER"/>
        <s v="MKRAP"/>
        <s v="MMECHANI"/>
        <s v="MMEILAND"/>
        <s v="Mriechel"/>
        <s v="MRODRIGU"/>
        <s v="MSCHORER"/>
        <s v="MTHEUNE"/>
        <s v="MTHYMI"/>
        <s v="SKALF"/>
        <s v="TPRAMANA"/>
        <s v="AGRAFT"/>
        <s v="CWIERINK"/>
        <s v="MPOELMAN"/>
        <s v="SDELWEL"/>
        <s v="AKROESE"/>
        <s v="AMIR"/>
        <s v="ARIDWAN"/>
        <s v="ARUTGERS"/>
        <s v="BMAKIZODILA"/>
        <s v="BTULP"/>
        <s v="CBAALEN"/>
        <s v="CBONIFACIO"/>
        <s v="CKERSTEN"/>
        <s v="Ghonnef"/>
        <s v="JGORP"/>
        <s v="JMARQUES"/>
        <s v="MATTALLAH"/>
        <s v="MKOUTRIS"/>
        <s v="MSPIJKER"/>
        <s v="PPIERSMA"/>
        <s v="RPAS"/>
        <s v="RREMIE"/>
        <s v="CBORSJE"/>
        <s v="ISPARREB"/>
        <s v="NHOGENBIRK"/>
      </sharedItems>
    </cacheField>
    <cacheField name="Uurtariefcode1" numFmtId="0">
      <sharedItems count="2">
        <s v="X731CV"/>
        <s v="U35"/>
      </sharedItems>
    </cacheField>
    <cacheField name="Besteed" numFmtId="0">
      <sharedItems containsSemiMixedTypes="0" containsString="0" containsNumber="1" containsInteger="1" minValue="0" maxValue="210"/>
    </cacheField>
    <cacheField name="Uurtariefcode2" numFmtId="0">
      <sharedItems/>
    </cacheField>
    <cacheField name="Besteed AA" numFmtId="0">
      <sharedItems containsString="0" containsBlank="1" containsNumber="1" containsInteger="1" minValue="0" maxValue="180"/>
    </cacheField>
    <cacheField name="Mapstatus" numFmtId="0">
      <sharedItems/>
    </cacheField>
    <cacheField name="Geb.datum" numFmtId="14">
      <sharedItems containsSemiMixedTypes="0" containsNonDate="0" containsDate="1" containsString="0" minDate="1913-01-18T00:00:00" maxDate="2017-08-08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86">
  <r>
    <n v="24626"/>
    <s v="Doganay"/>
    <d v="2019-06-03T08:10:00"/>
    <x v="0"/>
    <s v="X731CV"/>
    <n v="15"/>
    <s v="X631CV"/>
    <m/>
    <s v="L"/>
    <d v="2011-04-04T00:00:00"/>
  </r>
  <r>
    <n v="24626"/>
    <s v="Doganay"/>
    <d v="2019-06-03T08:15:00"/>
    <x v="1"/>
    <s v="X731CV"/>
    <n v="15"/>
    <s v="X631CV"/>
    <m/>
    <s v="L"/>
    <d v="2011-04-04T00:00:00"/>
  </r>
  <r>
    <n v="11604"/>
    <s v="Massaro"/>
    <d v="2019-06-03T08:15:00"/>
    <x v="2"/>
    <s v="X731CV"/>
    <n v="30"/>
    <s v="X631CV"/>
    <m/>
    <s v="L"/>
    <d v="1968-08-16T00:00:00"/>
  </r>
  <r>
    <n v="11423"/>
    <s v="Belle"/>
    <d v="2019-06-03T08:15:00"/>
    <x v="3"/>
    <s v="X731CV"/>
    <n v="30"/>
    <s v="X631CV"/>
    <m/>
    <s v="L"/>
    <d v="2000-04-24T00:00:00"/>
  </r>
  <r>
    <n v="22994"/>
    <s v="Sendiwala"/>
    <d v="2019-06-03T08:15:00"/>
    <x v="4"/>
    <s v="X731CV"/>
    <n v="45"/>
    <s v="X631CV"/>
    <n v="0"/>
    <s v="L"/>
    <d v="2009-06-07T00:00:00"/>
  </r>
  <r>
    <n v="36782"/>
    <s v="Vallenduuk"/>
    <d v="2019-06-03T08:15:00"/>
    <x v="5"/>
    <s v="X731CV"/>
    <n v="60"/>
    <s v="X631CV"/>
    <n v="0"/>
    <s v="L"/>
    <d v="1959-06-03T00:00:00"/>
  </r>
  <r>
    <n v="16443"/>
    <s v="Uittenbogaard"/>
    <d v="2019-06-03T08:15:00"/>
    <x v="6"/>
    <s v="X731CV"/>
    <n v="75"/>
    <s v="X631CV"/>
    <n v="0"/>
    <s v="L"/>
    <d v="1979-01-03T00:00:00"/>
  </r>
  <r>
    <n v="34033"/>
    <s v="Ferdinand"/>
    <d v="2019-06-03T08:30:00"/>
    <x v="1"/>
    <s v="X731CV"/>
    <n v="15"/>
    <s v="X631CV"/>
    <n v="0"/>
    <s v="L"/>
    <d v="2013-07-05T00:00:00"/>
  </r>
  <r>
    <n v="34033"/>
    <s v="Ferdinand"/>
    <d v="2019-06-03T08:30:00"/>
    <x v="0"/>
    <s v="X731CV"/>
    <n v="15"/>
    <s v="X631CV"/>
    <m/>
    <s v="L"/>
    <d v="2013-07-05T00:00:00"/>
  </r>
  <r>
    <n v="30809"/>
    <s v="Khamisi"/>
    <d v="2019-06-03T08:30:00"/>
    <x v="7"/>
    <s v="X731CV"/>
    <n v="30"/>
    <s v="X631CV"/>
    <m/>
    <s v="L"/>
    <d v="2014-03-21T00:00:00"/>
  </r>
  <r>
    <n v="22457"/>
    <s v="Ligny"/>
    <d v="2019-06-03T08:30:00"/>
    <x v="8"/>
    <s v="X731CV"/>
    <n v="30"/>
    <s v="X631CV"/>
    <m/>
    <s v="L"/>
    <d v="1931-10-14T00:00:00"/>
  </r>
  <r>
    <n v="34031"/>
    <s v="Laurense"/>
    <d v="2019-06-03T08:45:00"/>
    <x v="1"/>
    <s v="X731CV"/>
    <n v="15"/>
    <s v="X631CV"/>
    <m/>
    <s v="L"/>
    <d v="2013-07-08T00:00:00"/>
  </r>
  <r>
    <n v="34031"/>
    <s v="Laurense"/>
    <d v="2019-06-03T08:45:00"/>
    <x v="0"/>
    <s v="X731CV"/>
    <n v="15"/>
    <s v="X631CV"/>
    <m/>
    <s v="L"/>
    <d v="2013-07-08T00:00:00"/>
  </r>
  <r>
    <n v="35999"/>
    <s v="Sauer"/>
    <d v="2019-06-03T08:45:00"/>
    <x v="2"/>
    <s v="X731CV"/>
    <n v="45"/>
    <s v="X631CV"/>
    <n v="0"/>
    <s v="L"/>
    <d v="2001-10-12T00:00:00"/>
  </r>
  <r>
    <n v="24276"/>
    <s v="Ohr"/>
    <d v="2019-06-03T08:45:00"/>
    <x v="9"/>
    <s v="X731CV"/>
    <n v="45"/>
    <s v="X631CV"/>
    <m/>
    <s v="L"/>
    <d v="2002-01-23T00:00:00"/>
  </r>
  <r>
    <n v="12825"/>
    <s v="Tijn"/>
    <d v="2019-06-03T09:00:00"/>
    <x v="6"/>
    <s v="X731CV"/>
    <n v="15"/>
    <s v="X631CV"/>
    <n v="0"/>
    <s v="L"/>
    <d v="2002-09-22T00:00:00"/>
  </r>
  <r>
    <n v="36724"/>
    <s v="Schoenmakers"/>
    <d v="2019-06-03T09:00:00"/>
    <x v="1"/>
    <s v="X731CV"/>
    <n v="15"/>
    <s v="X631CV"/>
    <m/>
    <s v="L"/>
    <d v="2014-03-26T00:00:00"/>
  </r>
  <r>
    <n v="36724"/>
    <s v="Schoenmakers"/>
    <d v="2019-06-03T09:00:00"/>
    <x v="0"/>
    <s v="X731CV"/>
    <n v="15"/>
    <s v="X631CV"/>
    <m/>
    <s v="L"/>
    <d v="2014-03-26T00:00:00"/>
  </r>
  <r>
    <n v="27242"/>
    <s v="Laarschot-Vroege"/>
    <d v="2019-06-03T09:00:00"/>
    <x v="8"/>
    <s v="X731CV"/>
    <n v="30"/>
    <s v="X631CV"/>
    <m/>
    <s v="L"/>
    <d v="1943-08-24T00:00:00"/>
  </r>
  <r>
    <n v="16141"/>
    <s v="Schröder"/>
    <d v="2019-06-03T09:00:00"/>
    <x v="10"/>
    <s v="X731CV"/>
    <n v="45"/>
    <s v="X631CV"/>
    <m/>
    <s v="L"/>
    <d v="2004-12-21T00:00:00"/>
  </r>
  <r>
    <n v="35872"/>
    <s v="Verdam"/>
    <d v="2019-06-03T09:00:00"/>
    <x v="7"/>
    <s v="X731CV"/>
    <n v="45"/>
    <s v="X631CV"/>
    <m/>
    <s v="L"/>
    <d v="2012-10-30T00:00:00"/>
  </r>
  <r>
    <n v="26030"/>
    <s v="Witjes"/>
    <d v="2019-06-03T09:00:00"/>
    <x v="4"/>
    <s v="X731CV"/>
    <n v="45"/>
    <s v="X631CV"/>
    <m/>
    <s v="L"/>
    <d v="2010-01-08T00:00:00"/>
  </r>
  <r>
    <n v="35011"/>
    <s v="ADAM AHMED HAMDY AHMED EL"/>
    <d v="2019-06-03T09:15:00"/>
    <x v="1"/>
    <s v="X731CV"/>
    <n v="15"/>
    <s v="X631CV"/>
    <m/>
    <s v="L"/>
    <d v="2014-04-08T00:00:00"/>
  </r>
  <r>
    <n v="35011"/>
    <s v="ADAM AHMED HAMDY AHMED EL"/>
    <d v="2019-06-03T09:15:00"/>
    <x v="0"/>
    <s v="X731CV"/>
    <n v="15"/>
    <s v="X631CV"/>
    <m/>
    <s v="L"/>
    <d v="2014-04-08T00:00:00"/>
  </r>
  <r>
    <n v="20390"/>
    <s v="Snijder"/>
    <d v="2019-06-03T09:15:00"/>
    <x v="11"/>
    <s v="X731CV"/>
    <n v="15"/>
    <s v="X631CV"/>
    <m/>
    <s v="L"/>
    <d v="2000-11-28T00:00:00"/>
  </r>
  <r>
    <n v="34973"/>
    <s v="Delis-Blokker"/>
    <d v="2019-06-03T09:15:00"/>
    <x v="5"/>
    <s v="X731CV"/>
    <n v="30"/>
    <s v="X631CV"/>
    <n v="0"/>
    <s v="L"/>
    <d v="1955-07-06T00:00:00"/>
  </r>
  <r>
    <n v="35587"/>
    <s v="Zijden-Hollak"/>
    <d v="2019-06-03T09:15:00"/>
    <x v="12"/>
    <s v="X731CV"/>
    <n v="165"/>
    <s v="X631CV"/>
    <n v="0"/>
    <s v="L"/>
    <d v="1952-03-18T00:00:00"/>
  </r>
  <r>
    <n v="32004"/>
    <s v="Yilmaz"/>
    <d v="2019-06-03T09:30:00"/>
    <x v="1"/>
    <s v="X731CV"/>
    <n v="15"/>
    <s v="X631CV"/>
    <m/>
    <s v="L"/>
    <d v="2011-01-16T00:00:00"/>
  </r>
  <r>
    <n v="32004"/>
    <s v="Yilmaz"/>
    <d v="2019-06-03T09:30:00"/>
    <x v="0"/>
    <s v="X731CV"/>
    <n v="15"/>
    <s v="X631CV"/>
    <m/>
    <s v="L"/>
    <d v="2011-01-16T00:00:00"/>
  </r>
  <r>
    <n v="27156"/>
    <s v="Overduin"/>
    <d v="2019-06-03T09:30:00"/>
    <x v="11"/>
    <s v="X731CV"/>
    <n v="30"/>
    <s v="X631CV"/>
    <n v="0"/>
    <s v="L"/>
    <d v="2012-05-31T00:00:00"/>
  </r>
  <r>
    <n v="16074"/>
    <s v="Verheugd"/>
    <d v="2019-06-03T09:30:00"/>
    <x v="3"/>
    <s v="X731CV"/>
    <n v="30"/>
    <s v="X631CV"/>
    <m/>
    <s v="L"/>
    <d v="1985-09-24T00:00:00"/>
  </r>
  <r>
    <n v="30910"/>
    <s v="Baskal-Avci"/>
    <d v="2019-06-03T09:30:00"/>
    <x v="8"/>
    <s v="X731CV"/>
    <n v="45"/>
    <s v="X631CV"/>
    <m/>
    <s v="L"/>
    <d v="1955-04-12T00:00:00"/>
  </r>
  <r>
    <n v="25440"/>
    <s v="Mohamed"/>
    <d v="2019-06-03T09:30:00"/>
    <x v="9"/>
    <s v="X731CV"/>
    <n v="45"/>
    <s v="X631CV"/>
    <m/>
    <s v="L"/>
    <d v="2004-06-09T00:00:00"/>
  </r>
  <r>
    <n v="30635"/>
    <s v="Fritz"/>
    <d v="2019-06-03T09:30:00"/>
    <x v="13"/>
    <s v="X731CV"/>
    <n v="60"/>
    <s v="X631CV"/>
    <m/>
    <s v="L"/>
    <d v="1954-11-13T00:00:00"/>
  </r>
  <r>
    <n v="34029"/>
    <s v="Jaghouri"/>
    <d v="2019-06-03T09:45:00"/>
    <x v="1"/>
    <s v="X731CV"/>
    <n v="15"/>
    <s v="X631CV"/>
    <m/>
    <s v="L"/>
    <d v="2013-09-30T00:00:00"/>
  </r>
  <r>
    <n v="34029"/>
    <s v="Jaghouri"/>
    <d v="2019-06-03T09:45:00"/>
    <x v="0"/>
    <s v="X731CV"/>
    <n v="15"/>
    <s v="X631CV"/>
    <m/>
    <s v="L"/>
    <d v="2013-09-30T00:00:00"/>
  </r>
  <r>
    <n v="34547"/>
    <s v="Darraz"/>
    <d v="2019-06-03T09:45:00"/>
    <x v="5"/>
    <s v="X731CV"/>
    <n v="30"/>
    <s v="X631CV"/>
    <m/>
    <s v="L"/>
    <d v="2010-03-16T00:00:00"/>
  </r>
  <r>
    <n v="3623"/>
    <s v="Keevel"/>
    <d v="2019-06-03T09:45:00"/>
    <x v="10"/>
    <s v="X731CV"/>
    <n v="45"/>
    <s v="X631CV"/>
    <m/>
    <s v="L"/>
    <d v="1996-09-29T00:00:00"/>
  </r>
  <r>
    <n v="36070"/>
    <s v="Azhar"/>
    <d v="2019-06-03T09:45:00"/>
    <x v="7"/>
    <s v="X731CV"/>
    <n v="45"/>
    <s v="X631CV"/>
    <m/>
    <s v="L"/>
    <d v="2013-09-08T00:00:00"/>
  </r>
  <r>
    <n v="31081"/>
    <s v="Juricic"/>
    <d v="2019-06-03T10:00:00"/>
    <x v="1"/>
    <s v="X731CV"/>
    <n v="15"/>
    <s v="X631CV"/>
    <m/>
    <s v="L"/>
    <d v="2012-10-26T00:00:00"/>
  </r>
  <r>
    <n v="31081"/>
    <s v="Juricic"/>
    <d v="2019-06-03T10:00:00"/>
    <x v="0"/>
    <s v="X731CV"/>
    <n v="15"/>
    <s v="X631CV"/>
    <m/>
    <s v="L"/>
    <d v="2012-10-26T00:00:00"/>
  </r>
  <r>
    <n v="95"/>
    <s v="Bossto"/>
    <d v="2019-06-03T10:00:00"/>
    <x v="11"/>
    <s v="X731CV"/>
    <n v="30"/>
    <s v="X631CV"/>
    <m/>
    <s v="L"/>
    <d v="2002-12-12T00:00:00"/>
  </r>
  <r>
    <n v="7207"/>
    <s v="Smit"/>
    <d v="2019-06-03T10:00:00"/>
    <x v="3"/>
    <s v="X731CV"/>
    <n v="45"/>
    <s v="X631CV"/>
    <n v="0"/>
    <s v="L"/>
    <d v="1977-03-19T00:00:00"/>
  </r>
  <r>
    <n v="35507"/>
    <s v="Buijs"/>
    <d v="2019-06-03T10:00:00"/>
    <x v="14"/>
    <s v="X731CV"/>
    <n v="90"/>
    <s v="X631CV"/>
    <n v="0"/>
    <s v="L"/>
    <d v="1958-07-20T00:00:00"/>
  </r>
  <r>
    <n v="31522"/>
    <s v="Laachkar"/>
    <d v="2019-06-03T10:15:00"/>
    <x v="1"/>
    <s v="X731CV"/>
    <n v="15"/>
    <s v="X631CV"/>
    <m/>
    <s v="L"/>
    <d v="2014-02-19T00:00:00"/>
  </r>
  <r>
    <n v="31522"/>
    <s v="Laachkar"/>
    <d v="2019-06-03T10:15:00"/>
    <x v="0"/>
    <s v="X731CV"/>
    <n v="15"/>
    <s v="X631CV"/>
    <m/>
    <s v="L"/>
    <d v="2014-02-19T00:00:00"/>
  </r>
  <r>
    <n v="33847"/>
    <s v="Bouayad"/>
    <d v="2019-06-03T10:15:00"/>
    <x v="5"/>
    <s v="X731CV"/>
    <n v="30"/>
    <s v="X631CV"/>
    <m/>
    <s v="L"/>
    <d v="1978-10-01T00:00:00"/>
  </r>
  <r>
    <n v="36592"/>
    <s v="Bolinde"/>
    <d v="2019-06-03T10:15:00"/>
    <x v="8"/>
    <s v="X731CV"/>
    <n v="30"/>
    <s v="X631CV"/>
    <m/>
    <s v="L"/>
    <d v="1954-02-11T00:00:00"/>
  </r>
  <r>
    <n v="29034"/>
    <s v="Has"/>
    <d v="2019-06-03T10:15:00"/>
    <x v="4"/>
    <s v="X731CV"/>
    <n v="45"/>
    <s v="X631CV"/>
    <m/>
    <s v="L"/>
    <d v="2011-12-10T00:00:00"/>
  </r>
  <r>
    <n v="29124"/>
    <s v="Veerman"/>
    <d v="2019-06-03T10:15:00"/>
    <x v="9"/>
    <s v="X731CV"/>
    <n v="45"/>
    <s v="X631CV"/>
    <m/>
    <s v="L"/>
    <d v="1957-09-17T00:00:00"/>
  </r>
  <r>
    <n v="35007"/>
    <s v="Madi"/>
    <d v="2019-06-03T10:30:00"/>
    <x v="1"/>
    <s v="X731CV"/>
    <n v="15"/>
    <s v="X631CV"/>
    <m/>
    <s v="L"/>
    <d v="2014-01-09T00:00:00"/>
  </r>
  <r>
    <n v="35007"/>
    <s v="Madi"/>
    <d v="2019-06-03T10:30:00"/>
    <x v="0"/>
    <s v="X731CV"/>
    <n v="15"/>
    <s v="X631CV"/>
    <m/>
    <s v="L"/>
    <d v="2014-01-09T00:00:00"/>
  </r>
  <r>
    <n v="33933"/>
    <s v="Knijpstra"/>
    <d v="2019-06-03T10:30:00"/>
    <x v="6"/>
    <s v="X731CV"/>
    <n v="30"/>
    <s v="X631CV"/>
    <m/>
    <s v="L"/>
    <d v="1972-08-01T00:00:00"/>
  </r>
  <r>
    <n v="12194"/>
    <s v="Bakker"/>
    <d v="2019-06-03T10:30:00"/>
    <x v="11"/>
    <s v="X731CV"/>
    <n v="30"/>
    <s v="X631CV"/>
    <m/>
    <s v="L"/>
    <d v="2000-04-14T00:00:00"/>
  </r>
  <r>
    <n v="35415"/>
    <s v="Haj Hussain"/>
    <d v="2019-06-03T10:30:00"/>
    <x v="7"/>
    <s v="X731CV"/>
    <n v="45"/>
    <s v="X631CV"/>
    <m/>
    <s v="L"/>
    <d v="2011-09-13T00:00:00"/>
  </r>
  <r>
    <n v="31673"/>
    <s v="Fong-Tin-Joen"/>
    <d v="2019-06-03T10:30:00"/>
    <x v="3"/>
    <s v="X731CV"/>
    <n v="45"/>
    <s v="X631CV"/>
    <n v="0"/>
    <s v="L"/>
    <d v="1946-04-14T00:00:00"/>
  </r>
  <r>
    <n v="15872"/>
    <s v="Mednini"/>
    <d v="2019-06-03T10:30:00"/>
    <x v="13"/>
    <s v="X731CV"/>
    <n v="75"/>
    <s v="X631CV"/>
    <m/>
    <s v="L"/>
    <d v="1977-05-31T00:00:00"/>
  </r>
  <r>
    <n v="35099"/>
    <s v="Appiah"/>
    <d v="2019-06-03T10:45:00"/>
    <x v="1"/>
    <s v="X731CV"/>
    <n v="15"/>
    <s v="X631CV"/>
    <m/>
    <s v="L"/>
    <d v="2014-04-25T00:00:00"/>
  </r>
  <r>
    <n v="35099"/>
    <s v="Appiah"/>
    <d v="2019-06-03T10:45:00"/>
    <x v="0"/>
    <s v="X731CV"/>
    <n v="15"/>
    <s v="X631CV"/>
    <m/>
    <s v="L"/>
    <d v="2014-04-25T00:00:00"/>
  </r>
  <r>
    <n v="1145"/>
    <s v="Zulic"/>
    <d v="2019-06-03T10:45:00"/>
    <x v="10"/>
    <s v="X731CV"/>
    <n v="30"/>
    <s v="X631CV"/>
    <m/>
    <s v="L"/>
    <d v="1974-03-02T00:00:00"/>
  </r>
  <r>
    <n v="9133"/>
    <s v="Bruin"/>
    <d v="2019-06-03T10:45:00"/>
    <x v="5"/>
    <s v="X731CV"/>
    <n v="30"/>
    <s v="X631CV"/>
    <m/>
    <s v="L"/>
    <d v="2001-11-26T00:00:00"/>
  </r>
  <r>
    <n v="36298"/>
    <s v="Bronkhorst-Verheij"/>
    <d v="2019-06-03T10:45:00"/>
    <x v="8"/>
    <s v="X731CV"/>
    <n v="30"/>
    <s v="X631CV"/>
    <m/>
    <s v="L"/>
    <d v="1934-08-07T00:00:00"/>
  </r>
  <r>
    <n v="34028"/>
    <s v="Dkidak"/>
    <d v="2019-06-03T11:00:00"/>
    <x v="1"/>
    <s v="X731CV"/>
    <n v="15"/>
    <s v="X631CV"/>
    <m/>
    <s v="L"/>
    <d v="2013-05-20T00:00:00"/>
  </r>
  <r>
    <n v="34028"/>
    <s v="Dkidak"/>
    <d v="2019-06-03T11:00:00"/>
    <x v="0"/>
    <s v="X731CV"/>
    <n v="15"/>
    <s v="X631CV"/>
    <m/>
    <s v="L"/>
    <d v="2013-05-20T00:00:00"/>
  </r>
  <r>
    <n v="35563"/>
    <s v="Jaafar"/>
    <d v="2019-06-03T11:00:00"/>
    <x v="11"/>
    <s v="X731CV"/>
    <n v="30"/>
    <s v="X631CV"/>
    <m/>
    <s v="L"/>
    <d v="2002-01-01T00:00:00"/>
  </r>
  <r>
    <n v="33033"/>
    <s v="Roo"/>
    <d v="2019-06-03T11:00:00"/>
    <x v="3"/>
    <s v="X731CV"/>
    <n v="45"/>
    <s v="X631CV"/>
    <n v="0"/>
    <s v="L"/>
    <d v="1970-01-05T00:00:00"/>
  </r>
  <r>
    <n v="36777"/>
    <s v="Doncker"/>
    <d v="2019-06-03T11:15:00"/>
    <x v="1"/>
    <s v="X731CV"/>
    <n v="15"/>
    <s v="X631CV"/>
    <m/>
    <s v="L"/>
    <d v="2015-04-19T00:00:00"/>
  </r>
  <r>
    <n v="36777"/>
    <s v="Doncker"/>
    <d v="2019-06-03T11:15:00"/>
    <x v="0"/>
    <s v="X731CV"/>
    <n v="15"/>
    <s v="X631CV"/>
    <m/>
    <s v="L"/>
    <d v="2015-04-19T00:00:00"/>
  </r>
  <r>
    <n v="30882"/>
    <s v="Linde"/>
    <d v="2019-06-03T11:15:00"/>
    <x v="8"/>
    <s v="X731CV"/>
    <n v="30"/>
    <s v="X631CV"/>
    <m/>
    <s v="L"/>
    <d v="1953-01-29T00:00:00"/>
  </r>
  <r>
    <n v="14009"/>
    <s v="Lamur"/>
    <d v="2019-06-03T11:15:00"/>
    <x v="10"/>
    <s v="X731CV"/>
    <n v="45"/>
    <s v="X631CV"/>
    <m/>
    <s v="L"/>
    <d v="1997-12-11T00:00:00"/>
  </r>
  <r>
    <n v="32943"/>
    <s v="Yilmaz"/>
    <d v="2019-06-03T11:15:00"/>
    <x v="7"/>
    <s v="X731CV"/>
    <n v="45"/>
    <s v="X631CV"/>
    <m/>
    <s v="L"/>
    <d v="2012-05-06T00:00:00"/>
  </r>
  <r>
    <n v="34196"/>
    <s v="Oulad Bouchta"/>
    <d v="2019-06-03T11:15:00"/>
    <x v="5"/>
    <s v="X731CV"/>
    <n v="45"/>
    <s v="X631CV"/>
    <m/>
    <s v="L"/>
    <d v="1986-11-17T00:00:00"/>
  </r>
  <r>
    <n v="1319"/>
    <s v="Hecke"/>
    <d v="2019-06-03T11:30:00"/>
    <x v="6"/>
    <s v="X731CV"/>
    <n v="30"/>
    <s v="X631CV"/>
    <m/>
    <s v="L"/>
    <d v="1984-12-04T00:00:00"/>
  </r>
  <r>
    <n v="26125"/>
    <s v="Hani"/>
    <d v="2019-06-03T11:30:00"/>
    <x v="11"/>
    <s v="X731CV"/>
    <n v="30"/>
    <s v="X631CV"/>
    <m/>
    <s v="L"/>
    <d v="2009-06-21T00:00:00"/>
  </r>
  <r>
    <n v="32739"/>
    <s v="Lagcher"/>
    <d v="2019-06-03T11:45:00"/>
    <x v="1"/>
    <s v="X731CV"/>
    <n v="15"/>
    <s v="X631CV"/>
    <m/>
    <s v="L"/>
    <d v="2012-06-22T00:00:00"/>
  </r>
  <r>
    <n v="32739"/>
    <s v="Lagcher"/>
    <d v="2019-06-03T11:45:00"/>
    <x v="0"/>
    <s v="X731CV"/>
    <n v="15"/>
    <s v="X631CV"/>
    <m/>
    <s v="L"/>
    <d v="2012-06-22T00:00:00"/>
  </r>
  <r>
    <n v="34032"/>
    <s v="Orus Wonneberger"/>
    <d v="2019-06-03T12:00:00"/>
    <x v="1"/>
    <s v="X731CV"/>
    <n v="15"/>
    <s v="X631CV"/>
    <m/>
    <s v="L"/>
    <d v="2013-07-08T00:00:00"/>
  </r>
  <r>
    <n v="34032"/>
    <s v="Orus Wonneberger"/>
    <d v="2019-06-03T12:00:00"/>
    <x v="0"/>
    <s v="X731CV"/>
    <n v="15"/>
    <s v="X631CV"/>
    <m/>
    <s v="L"/>
    <d v="2013-07-08T00:00:00"/>
  </r>
  <r>
    <n v="30241"/>
    <s v="Assri"/>
    <d v="2019-06-03T12:15:00"/>
    <x v="1"/>
    <s v="X731CV"/>
    <n v="15"/>
    <s v="X631CV"/>
    <m/>
    <s v="L"/>
    <d v="2011-04-24T00:00:00"/>
  </r>
  <r>
    <n v="30241"/>
    <s v="Assri"/>
    <d v="2019-06-03T12:15:00"/>
    <x v="0"/>
    <s v="X731CV"/>
    <n v="15"/>
    <s v="X631CV"/>
    <m/>
    <s v="L"/>
    <d v="2011-04-24T00:00:00"/>
  </r>
  <r>
    <n v="27702"/>
    <s v="Niemeijer"/>
    <d v="2019-06-03T12:30:00"/>
    <x v="1"/>
    <s v="X731CV"/>
    <n v="15"/>
    <s v="X631CV"/>
    <m/>
    <s v="L"/>
    <d v="2011-03-22T00:00:00"/>
  </r>
  <r>
    <n v="27702"/>
    <s v="Niemeijer"/>
    <d v="2019-06-03T12:30:00"/>
    <x v="0"/>
    <s v="X731CV"/>
    <n v="15"/>
    <s v="X631CV"/>
    <m/>
    <s v="L"/>
    <d v="2011-03-22T00:00:00"/>
  </r>
  <r>
    <n v="29229"/>
    <s v="Kousar"/>
    <d v="2019-06-03T12:30:00"/>
    <x v="2"/>
    <s v="X731CV"/>
    <n v="30"/>
    <s v="X631CV"/>
    <m/>
    <s v="L"/>
    <d v="1968-11-10T00:00:00"/>
  </r>
  <r>
    <n v="949"/>
    <s v="Bruggeman"/>
    <d v="2019-06-03T12:30:00"/>
    <x v="13"/>
    <s v="X731CV"/>
    <n v="30"/>
    <s v="X631CV"/>
    <n v="0"/>
    <s v="L"/>
    <d v="1959-12-31T00:00:00"/>
  </r>
  <r>
    <n v="7161"/>
    <s v="Ariaansz"/>
    <d v="2019-06-03T12:30:00"/>
    <x v="11"/>
    <s v="X731CV"/>
    <n v="30"/>
    <s v="X631CV"/>
    <m/>
    <s v="L"/>
    <d v="1984-10-11T00:00:00"/>
  </r>
  <r>
    <n v="10833"/>
    <s v="Saidi"/>
    <d v="2019-06-03T12:30:00"/>
    <x v="3"/>
    <s v="X731CV"/>
    <n v="30"/>
    <s v="X631CV"/>
    <m/>
    <s v="L"/>
    <d v="1959-12-07T00:00:00"/>
  </r>
  <r>
    <n v="15911"/>
    <s v="Akrofi"/>
    <d v="2019-06-03T12:30:00"/>
    <x v="6"/>
    <s v="X731CV"/>
    <n v="45"/>
    <s v="X631CV"/>
    <m/>
    <s v="L"/>
    <d v="1992-12-24T00:00:00"/>
  </r>
  <r>
    <n v="36665"/>
    <s v="Sahin"/>
    <d v="2019-06-03T12:30:00"/>
    <x v="10"/>
    <s v="X731CV"/>
    <n v="45"/>
    <s v="X631CV"/>
    <m/>
    <s v="L"/>
    <d v="2014-11-24T00:00:00"/>
  </r>
  <r>
    <n v="31042"/>
    <s v="Krawczyk"/>
    <d v="2019-06-03T12:30:00"/>
    <x v="7"/>
    <s v="X731CV"/>
    <n v="45"/>
    <s v="X631CV"/>
    <m/>
    <s v="L"/>
    <d v="2010-07-05T00:00:00"/>
  </r>
  <r>
    <n v="28865"/>
    <s v="Bayazit"/>
    <d v="2019-06-03T12:30:00"/>
    <x v="12"/>
    <s v="X731CV"/>
    <n v="75"/>
    <s v="X631CV"/>
    <n v="0"/>
    <s v="L"/>
    <d v="1973-09-08T00:00:00"/>
  </r>
  <r>
    <n v="13928"/>
    <s v="Jiawan"/>
    <d v="2019-06-03T12:30:00"/>
    <x v="14"/>
    <s v="X731CV"/>
    <n v="150"/>
    <s v="X631CV"/>
    <n v="0"/>
    <s v="L"/>
    <d v="1946-03-03T00:00:00"/>
  </r>
  <r>
    <n v="28090"/>
    <s v="Zwiers"/>
    <d v="2019-06-03T13:00:00"/>
    <x v="1"/>
    <s v="X731CV"/>
    <n v="30"/>
    <s v="X631CV"/>
    <m/>
    <s v="L"/>
    <d v="2011-09-26T00:00:00"/>
  </r>
  <r>
    <n v="28090"/>
    <s v="Zwiers"/>
    <d v="2019-06-03T13:00:00"/>
    <x v="0"/>
    <s v="X731CV"/>
    <n v="30"/>
    <s v="X631CV"/>
    <m/>
    <s v="L"/>
    <d v="2011-09-26T00:00:00"/>
  </r>
  <r>
    <n v="12031"/>
    <s v="Bosch"/>
    <d v="2019-06-03T13:00:00"/>
    <x v="11"/>
    <s v="X731CV"/>
    <n v="30"/>
    <s v="X631CV"/>
    <m/>
    <s v="L"/>
    <d v="1996-05-28T00:00:00"/>
  </r>
  <r>
    <n v="36345"/>
    <s v="Fucci"/>
    <d v="2019-06-03T13:00:00"/>
    <x v="13"/>
    <s v="X731CV"/>
    <n v="45"/>
    <s v="X631CV"/>
    <m/>
    <s v="L"/>
    <d v="1983-06-08T00:00:00"/>
  </r>
  <r>
    <n v="3547"/>
    <s v="Krijt"/>
    <d v="2019-06-03T13:00:00"/>
    <x v="8"/>
    <s v="X731CV"/>
    <n v="45"/>
    <s v="X631CV"/>
    <m/>
    <s v="L"/>
    <d v="1964-09-16T00:00:00"/>
  </r>
  <r>
    <n v="1355"/>
    <s v="Bleijswijk-van Abswoude"/>
    <d v="2019-06-03T13:00:00"/>
    <x v="2"/>
    <s v="X731CV"/>
    <n v="145"/>
    <s v="X631CV"/>
    <n v="0"/>
    <s v="L"/>
    <d v="1943-05-24T00:00:00"/>
  </r>
  <r>
    <n v="13266"/>
    <s v="Wal"/>
    <d v="2019-06-03T13:15:00"/>
    <x v="10"/>
    <s v="X731CV"/>
    <n v="30"/>
    <s v="X631CV"/>
    <m/>
    <s v="L"/>
    <d v="2002-02-06T00:00:00"/>
  </r>
  <r>
    <n v="30511"/>
    <s v="Verhorst"/>
    <d v="2019-06-03T13:15:00"/>
    <x v="7"/>
    <s v="X731CV"/>
    <n v="45"/>
    <s v="X631CV"/>
    <m/>
    <s v="L"/>
    <d v="2012-12-08T00:00:00"/>
  </r>
  <r>
    <n v="32744"/>
    <s v="Mierlo"/>
    <d v="2019-06-03T13:15:00"/>
    <x v="9"/>
    <s v="X731CV"/>
    <n v="45"/>
    <s v="X631CV"/>
    <m/>
    <s v="L"/>
    <d v="1965-02-09T00:00:00"/>
  </r>
  <r>
    <n v="33682"/>
    <s v="Doeksen"/>
    <d v="2019-06-03T13:15:00"/>
    <x v="6"/>
    <s v="X731CV"/>
    <n v="60"/>
    <s v="X631CV"/>
    <m/>
    <s v="L"/>
    <d v="1991-05-21T00:00:00"/>
  </r>
  <r>
    <n v="34034"/>
    <s v="Pekeroglu"/>
    <d v="2019-06-03T13:30:00"/>
    <x v="1"/>
    <s v="X731CV"/>
    <n v="15"/>
    <s v="X631CV"/>
    <m/>
    <s v="L"/>
    <d v="2011-08-31T00:00:00"/>
  </r>
  <r>
    <n v="34034"/>
    <s v="Pekeroglu"/>
    <d v="2019-06-03T13:30:00"/>
    <x v="0"/>
    <s v="X731CV"/>
    <n v="15"/>
    <s v="X631CV"/>
    <m/>
    <s v="L"/>
    <d v="2011-08-31T00:00:00"/>
  </r>
  <r>
    <n v="7280"/>
    <s v="Hausel"/>
    <d v="2019-06-03T13:30:00"/>
    <x v="11"/>
    <s v="X731CV"/>
    <n v="30"/>
    <s v="X631CV"/>
    <m/>
    <s v="L"/>
    <d v="1986-05-29T00:00:00"/>
  </r>
  <r>
    <n v="33148"/>
    <s v="Pejovic"/>
    <d v="2019-06-03T13:30:00"/>
    <x v="4"/>
    <s v="X731CV"/>
    <n v="45"/>
    <s v="X631CV"/>
    <n v="0"/>
    <s v="L"/>
    <d v="2015-09-03T00:00:00"/>
  </r>
  <r>
    <n v="8085"/>
    <s v="Lejewaan"/>
    <d v="2019-06-03T13:30:00"/>
    <x v="3"/>
    <s v="X731CV"/>
    <n v="45"/>
    <s v="X631CV"/>
    <m/>
    <s v="L"/>
    <d v="1970-12-25T00:00:00"/>
  </r>
  <r>
    <n v="166"/>
    <s v="Snel"/>
    <d v="2019-06-03T13:30:00"/>
    <x v="12"/>
    <s v="X731CV"/>
    <n v="150"/>
    <s v="X631CV"/>
    <m/>
    <s v="L"/>
    <d v="1970-01-25T00:00:00"/>
  </r>
  <r>
    <n v="28062"/>
    <s v="Ait Abdellah"/>
    <d v="2019-06-03T13:45:00"/>
    <x v="1"/>
    <s v="X731CV"/>
    <n v="15"/>
    <s v="X631CV"/>
    <m/>
    <s v="L"/>
    <d v="2010-05-31T00:00:00"/>
  </r>
  <r>
    <n v="28062"/>
    <s v="Ait Abdellah"/>
    <d v="2019-06-03T13:45:00"/>
    <x v="0"/>
    <s v="X731CV"/>
    <n v="15"/>
    <s v="X631CV"/>
    <m/>
    <s v="L"/>
    <d v="2010-05-31T00:00:00"/>
  </r>
  <r>
    <n v="34071"/>
    <s v="Rasoelbaks"/>
    <d v="2019-06-03T13:45:00"/>
    <x v="13"/>
    <s v="X731CV"/>
    <n v="45"/>
    <s v="X631CV"/>
    <m/>
    <s v="L"/>
    <d v="1982-08-22T00:00:00"/>
  </r>
  <r>
    <n v="33237"/>
    <s v="Boer"/>
    <d v="2019-06-03T13:45:00"/>
    <x v="10"/>
    <s v="X731CV"/>
    <n v="45"/>
    <s v="X631CV"/>
    <m/>
    <s v="L"/>
    <d v="2013-12-15T00:00:00"/>
  </r>
  <r>
    <n v="32117"/>
    <s v="Erredam"/>
    <d v="2019-06-03T14:00:00"/>
    <x v="1"/>
    <s v="X731CV"/>
    <n v="15"/>
    <s v="X631CV"/>
    <m/>
    <s v="L"/>
    <d v="2012-08-26T00:00:00"/>
  </r>
  <r>
    <n v="32117"/>
    <s v="Erredam"/>
    <d v="2019-06-03T14:00:00"/>
    <x v="0"/>
    <s v="X731CV"/>
    <n v="15"/>
    <s v="X631CV"/>
    <m/>
    <s v="L"/>
    <d v="2012-08-26T00:00:00"/>
  </r>
  <r>
    <n v="10098"/>
    <s v="Hoek"/>
    <d v="2019-06-03T14:00:00"/>
    <x v="11"/>
    <s v="X731CV"/>
    <n v="30"/>
    <s v="X631CV"/>
    <m/>
    <s v="L"/>
    <d v="1994-06-01T00:00:00"/>
  </r>
  <r>
    <n v="3547"/>
    <s v="Krijt"/>
    <d v="2019-06-03T14:00:00"/>
    <x v="15"/>
    <s v="X731CV"/>
    <n v="45"/>
    <s v="X631CV"/>
    <n v="0"/>
    <s v="L"/>
    <d v="1964-09-16T00:00:00"/>
  </r>
  <r>
    <n v="36274"/>
    <s v="Kok"/>
    <d v="2019-06-03T14:00:00"/>
    <x v="7"/>
    <s v="X731CV"/>
    <n v="60"/>
    <s v="X631CV"/>
    <m/>
    <s v="L"/>
    <d v="2012-02-08T00:00:00"/>
  </r>
  <r>
    <n v="34407"/>
    <s v="Kshwar"/>
    <d v="2019-06-03T14:00:00"/>
    <x v="9"/>
    <s v="X731CV"/>
    <n v="60"/>
    <s v="X631CV"/>
    <m/>
    <s v="L"/>
    <d v="1962-03-01T00:00:00"/>
  </r>
  <r>
    <n v="31204"/>
    <s v="Fredriks"/>
    <d v="2019-06-03T14:15:00"/>
    <x v="1"/>
    <s v="X731CV"/>
    <n v="15"/>
    <s v="X631CV"/>
    <m/>
    <s v="L"/>
    <d v="2012-01-12T00:00:00"/>
  </r>
  <r>
    <n v="31204"/>
    <s v="Fredriks"/>
    <d v="2019-06-03T14:15:00"/>
    <x v="0"/>
    <s v="X731CV"/>
    <n v="15"/>
    <s v="X631CV"/>
    <m/>
    <s v="L"/>
    <d v="2012-01-12T00:00:00"/>
  </r>
  <r>
    <n v="36022"/>
    <s v="Chaoui"/>
    <d v="2019-06-03T14:15:00"/>
    <x v="4"/>
    <s v="X731CV"/>
    <n v="30"/>
    <s v="X631CV"/>
    <m/>
    <s v="L"/>
    <d v="2012-12-19T00:00:00"/>
  </r>
  <r>
    <n v="28948"/>
    <s v="Scholts"/>
    <d v="2019-06-03T14:30:00"/>
    <x v="1"/>
    <s v="X731CV"/>
    <n v="15"/>
    <s v="X631CV"/>
    <m/>
    <s v="L"/>
    <d v="2010-12-21T00:00:00"/>
  </r>
  <r>
    <n v="28948"/>
    <s v="Scholts"/>
    <d v="2019-06-03T14:30:00"/>
    <x v="0"/>
    <s v="X731CV"/>
    <n v="15"/>
    <s v="X631CV"/>
    <m/>
    <s v="L"/>
    <d v="2010-12-21T00:00:00"/>
  </r>
  <r>
    <n v="4934"/>
    <s v="Strickx"/>
    <d v="2019-06-03T14:30:00"/>
    <x v="11"/>
    <s v="X731CV"/>
    <n v="30"/>
    <s v="X631CV"/>
    <m/>
    <s v="L"/>
    <d v="1991-08-03T00:00:00"/>
  </r>
  <r>
    <n v="19068"/>
    <s v="Ancion"/>
    <d v="2019-06-03T14:30:00"/>
    <x v="10"/>
    <s v="X731CV"/>
    <n v="45"/>
    <s v="X631CV"/>
    <m/>
    <s v="L"/>
    <d v="2004-11-17T00:00:00"/>
  </r>
  <r>
    <n v="35519"/>
    <s v="Boer"/>
    <d v="2019-06-03T14:45:00"/>
    <x v="4"/>
    <s v="X731CV"/>
    <n v="30"/>
    <s v="X631CV"/>
    <m/>
    <s v="L"/>
    <d v="2009-05-08T00:00:00"/>
  </r>
  <r>
    <n v="9649"/>
    <s v="Chin-Tam"/>
    <d v="2019-06-03T14:45:00"/>
    <x v="6"/>
    <s v="X731CV"/>
    <n v="45"/>
    <s v="X631CV"/>
    <m/>
    <s v="L"/>
    <d v="1962-12-13T00:00:00"/>
  </r>
  <r>
    <n v="35005"/>
    <s v="Akouaouch"/>
    <d v="2019-06-03T15:00:00"/>
    <x v="1"/>
    <s v="X731CV"/>
    <n v="15"/>
    <s v="X631CV"/>
    <m/>
    <s v="L"/>
    <d v="2014-03-25T00:00:00"/>
  </r>
  <r>
    <n v="35005"/>
    <s v="Akouaouch"/>
    <d v="2019-06-03T15:00:00"/>
    <x v="0"/>
    <s v="X731CV"/>
    <n v="15"/>
    <s v="X631CV"/>
    <m/>
    <s v="L"/>
    <d v="2014-03-25T00:00:00"/>
  </r>
  <r>
    <n v="2907"/>
    <s v="Scheffelaar"/>
    <d v="2019-06-03T15:00:00"/>
    <x v="3"/>
    <s v="X731CV"/>
    <n v="15"/>
    <s v="X631CV"/>
    <n v="0"/>
    <s v="L"/>
    <d v="1952-06-07T00:00:00"/>
  </r>
  <r>
    <n v="1911"/>
    <s v="Tekeste"/>
    <d v="2019-06-03T15:00:00"/>
    <x v="11"/>
    <s v="X731CV"/>
    <n v="30"/>
    <s v="X631CV"/>
    <m/>
    <s v="L"/>
    <d v="2003-07-03T00:00:00"/>
  </r>
  <r>
    <n v="34532"/>
    <s v="Koolbergen-Both"/>
    <d v="2019-06-03T15:00:00"/>
    <x v="9"/>
    <s v="X731CV"/>
    <n v="60"/>
    <s v="X631CV"/>
    <n v="0"/>
    <s v="L"/>
    <d v="1952-06-14T00:00:00"/>
  </r>
  <r>
    <n v="10025"/>
    <s v="Werff"/>
    <d v="2019-06-03T15:15:00"/>
    <x v="10"/>
    <s v="X731CV"/>
    <n v="45"/>
    <s v="X631CV"/>
    <m/>
    <s v="L"/>
    <d v="1999-07-14T00:00:00"/>
  </r>
  <r>
    <n v="35052"/>
    <s v="Sluis"/>
    <d v="2019-06-03T15:15:00"/>
    <x v="3"/>
    <s v="X731CV"/>
    <n v="45"/>
    <s v="X631CV"/>
    <m/>
    <s v="L"/>
    <d v="1988-07-31T00:00:00"/>
  </r>
  <r>
    <n v="29597"/>
    <s v="Zonnenschijn"/>
    <d v="2019-06-03T15:30:00"/>
    <x v="6"/>
    <s v="X731CV"/>
    <n v="30"/>
    <s v="X631CV"/>
    <m/>
    <s v="L"/>
    <d v="2005-01-06T00:00:00"/>
  </r>
  <r>
    <n v="32242"/>
    <s v="Riedeman"/>
    <d v="2019-06-04T08:15:00"/>
    <x v="16"/>
    <s v="X731CV"/>
    <n v="60"/>
    <s v="X631CV"/>
    <m/>
    <s v="L"/>
    <d v="2001-09-26T00:00:00"/>
  </r>
  <r>
    <n v="34030"/>
    <s v="Jong"/>
    <d v="2019-06-04T08:45:00"/>
    <x v="0"/>
    <s v="X731CV"/>
    <n v="15"/>
    <s v="X631CV"/>
    <n v="0"/>
    <s v="L"/>
    <d v="2013-07-10T00:00:00"/>
  </r>
  <r>
    <n v="30508"/>
    <s v="Nobbe"/>
    <d v="2019-06-04T08:45:00"/>
    <x v="17"/>
    <s v="X731CV"/>
    <n v="15"/>
    <s v="X631CV"/>
    <m/>
    <s v="L"/>
    <d v="1954-01-01T00:00:00"/>
  </r>
  <r>
    <n v="34030"/>
    <s v="Jong"/>
    <d v="2019-06-04T08:45:00"/>
    <x v="4"/>
    <s v="X731CV"/>
    <n v="15"/>
    <s v="X631CV"/>
    <n v="0"/>
    <s v="L"/>
    <d v="2013-07-10T00:00:00"/>
  </r>
  <r>
    <n v="35570"/>
    <s v="Wijngaarde"/>
    <d v="2019-06-04T08:45:00"/>
    <x v="2"/>
    <s v="X731CV"/>
    <n v="30"/>
    <s v="X631CV"/>
    <n v="0"/>
    <s v="L"/>
    <d v="1961-04-21T00:00:00"/>
  </r>
  <r>
    <n v="10846"/>
    <s v="Berkel"/>
    <d v="2019-06-04T08:45:00"/>
    <x v="18"/>
    <s v="X731CV"/>
    <n v="30"/>
    <s v="X631CV"/>
    <m/>
    <s v="L"/>
    <d v="1932-04-17T00:00:00"/>
  </r>
  <r>
    <n v="33426"/>
    <s v="Driehuis"/>
    <d v="2019-06-04T08:45:00"/>
    <x v="19"/>
    <s v="X731CV"/>
    <n v="30"/>
    <s v="X631CV"/>
    <m/>
    <s v="L"/>
    <d v="1959-10-08T00:00:00"/>
  </r>
  <r>
    <n v="24396"/>
    <s v="Langeveld"/>
    <d v="2019-06-04T08:45:00"/>
    <x v="10"/>
    <s v="X731CV"/>
    <n v="45"/>
    <s v="X631CV"/>
    <m/>
    <s v="L"/>
    <d v="1995-02-10T00:00:00"/>
  </r>
  <r>
    <n v="1230"/>
    <s v="Cosgun"/>
    <d v="2019-06-04T08:45:00"/>
    <x v="20"/>
    <s v="X731CV"/>
    <n v="60"/>
    <s v="X631CV"/>
    <m/>
    <s v="L"/>
    <d v="1987-05-26T00:00:00"/>
  </r>
  <r>
    <n v="11915"/>
    <s v="Dekker"/>
    <d v="2019-06-04T08:45:00"/>
    <x v="9"/>
    <s v="X731CV"/>
    <n v="60"/>
    <s v="X631CV"/>
    <m/>
    <s v="L"/>
    <d v="2001-12-18T00:00:00"/>
  </r>
  <r>
    <n v="35792"/>
    <s v="Sherbini"/>
    <d v="2019-06-04T08:45:00"/>
    <x v="21"/>
    <s v="X731CV"/>
    <n v="90"/>
    <s v="X631CV"/>
    <m/>
    <s v="L"/>
    <d v="1975-05-13T00:00:00"/>
  </r>
  <r>
    <n v="35006"/>
    <s v="Genidy"/>
    <d v="2019-06-04T09:00:00"/>
    <x v="0"/>
    <s v="X731CV"/>
    <n v="15"/>
    <s v="X631CV"/>
    <m/>
    <s v="L"/>
    <d v="2013-11-05T00:00:00"/>
  </r>
  <r>
    <n v="35006"/>
    <s v="Genidy"/>
    <d v="2019-06-04T09:00:00"/>
    <x v="4"/>
    <s v="X731CV"/>
    <n v="15"/>
    <s v="X631CV"/>
    <m/>
    <s v="L"/>
    <d v="2013-11-05T00:00:00"/>
  </r>
  <r>
    <n v="24271"/>
    <s v="Polman"/>
    <d v="2019-06-04T09:00:00"/>
    <x v="15"/>
    <s v="X731CV"/>
    <n v="30"/>
    <s v="X631CV"/>
    <m/>
    <s v="L"/>
    <d v="1948-05-06T00:00:00"/>
  </r>
  <r>
    <n v="17888"/>
    <s v="IJlst"/>
    <d v="2019-06-04T09:00:00"/>
    <x v="17"/>
    <s v="X731CV"/>
    <n v="30"/>
    <s v="X631CV"/>
    <m/>
    <s v="L"/>
    <d v="1946-08-23T00:00:00"/>
  </r>
  <r>
    <n v="1220"/>
    <s v="Starre"/>
    <d v="2019-06-04T09:15:00"/>
    <x v="18"/>
    <s v="X731CV"/>
    <n v="15"/>
    <s v="X631CV"/>
    <m/>
    <s v="L"/>
    <d v="1971-10-30T00:00:00"/>
  </r>
  <r>
    <n v="29809"/>
    <s v="Ingen"/>
    <d v="2019-06-04T09:15:00"/>
    <x v="12"/>
    <s v="X731CV"/>
    <n v="45"/>
    <s v="X631CV"/>
    <n v="0"/>
    <s v="L"/>
    <d v="1997-11-26T00:00:00"/>
  </r>
  <r>
    <n v="4319"/>
    <s v="Pitters"/>
    <d v="2019-06-04T09:15:00"/>
    <x v="16"/>
    <s v="X731CV"/>
    <n v="45"/>
    <s v="X631CV"/>
    <m/>
    <s v="L"/>
    <d v="1997-02-17T00:00:00"/>
  </r>
  <r>
    <n v="14750"/>
    <s v="Frimpong"/>
    <d v="2019-06-04T09:15:00"/>
    <x v="19"/>
    <s v="X731CV"/>
    <n v="45"/>
    <s v="X631CV"/>
    <n v="0"/>
    <s v="L"/>
    <d v="2000-09-13T00:00:00"/>
  </r>
  <r>
    <n v="35995"/>
    <s v="Mobach-Cojocaru"/>
    <d v="2019-06-04T09:15:00"/>
    <x v="22"/>
    <s v="X731CV"/>
    <n v="45"/>
    <s v="X631CV"/>
    <m/>
    <s v="L"/>
    <d v="1952-06-13T00:00:00"/>
  </r>
  <r>
    <n v="3376"/>
    <s v="Khan-Begum"/>
    <d v="2019-06-04T09:15:00"/>
    <x v="2"/>
    <s v="X731CV"/>
    <n v="75"/>
    <s v="X631CV"/>
    <m/>
    <s v="L"/>
    <d v="1946-07-01T00:00:00"/>
  </r>
  <r>
    <n v="10037"/>
    <s v="Berkelaar"/>
    <d v="2019-06-04T09:30:00"/>
    <x v="15"/>
    <s v="X731CV"/>
    <n v="5"/>
    <s v="X631CV"/>
    <n v="0"/>
    <s v="L"/>
    <d v="1950-05-26T00:00:00"/>
  </r>
  <r>
    <n v="24271"/>
    <s v="Polman"/>
    <d v="2019-06-04T09:30:00"/>
    <x v="23"/>
    <s v="X731CV"/>
    <n v="30"/>
    <s v="X631CV"/>
    <m/>
    <s v="L"/>
    <d v="1948-05-06T00:00:00"/>
  </r>
  <r>
    <n v="32742"/>
    <s v="Bos-Osinga"/>
    <d v="2019-06-04T09:30:00"/>
    <x v="17"/>
    <s v="X731CV"/>
    <n v="30"/>
    <s v="X631CV"/>
    <m/>
    <s v="L"/>
    <d v="1969-10-27T00:00:00"/>
  </r>
  <r>
    <n v="11684"/>
    <s v="Winder-Aardenburg"/>
    <d v="2019-06-04T09:30:00"/>
    <x v="18"/>
    <s v="X731CV"/>
    <n v="30"/>
    <s v="X631CV"/>
    <n v="0"/>
    <s v="L"/>
    <d v="1943-05-03T00:00:00"/>
  </r>
  <r>
    <n v="12226"/>
    <s v="Fonkel"/>
    <d v="2019-06-04T09:30:00"/>
    <x v="10"/>
    <s v="X731CV"/>
    <n v="45"/>
    <s v="X631CV"/>
    <m/>
    <s v="L"/>
    <d v="1997-01-24T00:00:00"/>
  </r>
  <r>
    <n v="14837"/>
    <s v="Spijkerman"/>
    <d v="2019-06-04T09:30:00"/>
    <x v="24"/>
    <s v="X731CV"/>
    <n v="60"/>
    <s v="X631CV"/>
    <m/>
    <s v="L"/>
    <d v="1991-09-25T00:00:00"/>
  </r>
  <r>
    <n v="34869"/>
    <s v="Bijlert"/>
    <d v="2019-06-04T09:45:00"/>
    <x v="0"/>
    <s v="X731CV"/>
    <n v="15"/>
    <s v="X631CV"/>
    <m/>
    <s v="L"/>
    <d v="2011-07-06T00:00:00"/>
  </r>
  <r>
    <n v="34869"/>
    <s v="Bijlert"/>
    <d v="2019-06-04T09:45:00"/>
    <x v="4"/>
    <s v="X731CV"/>
    <n v="15"/>
    <s v="X631CV"/>
    <m/>
    <s v="L"/>
    <d v="2011-07-06T00:00:00"/>
  </r>
  <r>
    <n v="32761"/>
    <s v="Ammers"/>
    <d v="2019-06-04T09:45:00"/>
    <x v="25"/>
    <s v="X731CV"/>
    <n v="45"/>
    <s v="X631CV"/>
    <m/>
    <s v="L"/>
    <d v="1956-06-16T00:00:00"/>
  </r>
  <r>
    <n v="36306"/>
    <s v="Ayad"/>
    <d v="2019-06-04T09:45:00"/>
    <x v="9"/>
    <s v="X731CV"/>
    <n v="45"/>
    <s v="X631CV"/>
    <n v="0"/>
    <s v="L"/>
    <d v="1989-08-23T00:00:00"/>
  </r>
  <r>
    <n v="13759"/>
    <s v="Tolboom"/>
    <d v="2019-06-04T09:45:00"/>
    <x v="20"/>
    <s v="X731CV"/>
    <n v="135"/>
    <s v="X631CV"/>
    <m/>
    <s v="L"/>
    <d v="1997-12-22T00:00:00"/>
  </r>
  <r>
    <n v="26491"/>
    <s v="Gogai"/>
    <d v="2019-06-04T10:00:00"/>
    <x v="0"/>
    <s v="X731CV"/>
    <n v="15"/>
    <s v="X631CV"/>
    <n v="0"/>
    <s v="L"/>
    <d v="2011-05-03T00:00:00"/>
  </r>
  <r>
    <n v="26491"/>
    <s v="Gogai"/>
    <d v="2019-06-04T10:00:00"/>
    <x v="4"/>
    <s v="X731CV"/>
    <n v="15"/>
    <s v="X631CV"/>
    <n v="0"/>
    <s v="L"/>
    <d v="2011-05-03T00:00:00"/>
  </r>
  <r>
    <n v="33595"/>
    <s v="Westerloo"/>
    <d v="2019-06-04T10:00:00"/>
    <x v="23"/>
    <s v="X731CV"/>
    <n v="30"/>
    <s v="X631CV"/>
    <m/>
    <s v="L"/>
    <d v="1933-07-09T00:00:00"/>
  </r>
  <r>
    <n v="29659"/>
    <s v="Goede-Kenbeek"/>
    <d v="2019-06-04T10:00:00"/>
    <x v="17"/>
    <s v="X731CV"/>
    <n v="30"/>
    <s v="X631CV"/>
    <m/>
    <s v="L"/>
    <d v="1951-12-30T00:00:00"/>
  </r>
  <r>
    <n v="2111"/>
    <s v="Harkisoen"/>
    <d v="2019-06-04T10:00:00"/>
    <x v="18"/>
    <s v="X731CV"/>
    <n v="30"/>
    <s v="X631CV"/>
    <m/>
    <s v="L"/>
    <d v="1943-07-28T00:00:00"/>
  </r>
  <r>
    <n v="38"/>
    <s v="Boer"/>
    <d v="2019-06-04T10:00:00"/>
    <x v="16"/>
    <s v="X731CV"/>
    <n v="60"/>
    <s v="X631CV"/>
    <m/>
    <s v="L"/>
    <d v="1968-03-24T00:00:00"/>
  </r>
  <r>
    <n v="35226"/>
    <s v="Onrust"/>
    <d v="2019-06-04T10:00:00"/>
    <x v="22"/>
    <s v="X731CV"/>
    <n v="60"/>
    <s v="X631CV"/>
    <m/>
    <s v="L"/>
    <d v="1966-12-13T00:00:00"/>
  </r>
  <r>
    <n v="33692"/>
    <s v="Kroon"/>
    <d v="2019-06-04T10:00:00"/>
    <x v="12"/>
    <s v="X731CV"/>
    <n v="75"/>
    <s v="X631CV"/>
    <n v="0"/>
    <s v="L"/>
    <d v="1965-11-14T00:00:00"/>
  </r>
  <r>
    <n v="30706"/>
    <s v="Kapel"/>
    <d v="2019-06-04T10:15:00"/>
    <x v="19"/>
    <s v="X731CV"/>
    <n v="30"/>
    <s v="X631CV"/>
    <n v="0"/>
    <s v="L"/>
    <d v="1982-08-17T00:00:00"/>
  </r>
  <r>
    <n v="11605"/>
    <s v="Opoku"/>
    <d v="2019-06-04T10:15:00"/>
    <x v="10"/>
    <s v="X731CV"/>
    <n v="45"/>
    <s v="X631CV"/>
    <n v="0"/>
    <s v="L"/>
    <d v="1995-04-07T00:00:00"/>
  </r>
  <r>
    <n v="35556"/>
    <s v="Veltenaar"/>
    <d v="2019-06-04T10:15:00"/>
    <x v="21"/>
    <s v="X731CV"/>
    <n v="75"/>
    <s v="X631CV"/>
    <m/>
    <s v="L"/>
    <d v="1967-04-24T00:00:00"/>
  </r>
  <r>
    <n v="27431"/>
    <s v="Quarles van Ufford"/>
    <d v="2019-06-04T10:30:00"/>
    <x v="0"/>
    <s v="X731CV"/>
    <n v="15"/>
    <s v="X631CV"/>
    <m/>
    <s v="L"/>
    <d v="2010-01-15T00:00:00"/>
  </r>
  <r>
    <n v="6906"/>
    <s v="Hoetmer"/>
    <d v="2019-06-04T10:30:00"/>
    <x v="18"/>
    <s v="X731CV"/>
    <n v="15"/>
    <s v="X631CV"/>
    <n v="0"/>
    <s v="L"/>
    <d v="1944-04-23T00:00:00"/>
  </r>
  <r>
    <n v="27431"/>
    <s v="Quarles van Ufford"/>
    <d v="2019-06-04T10:30:00"/>
    <x v="4"/>
    <s v="X731CV"/>
    <n v="15"/>
    <s v="X631CV"/>
    <m/>
    <s v="L"/>
    <d v="2010-01-15T00:00:00"/>
  </r>
  <r>
    <n v="30032"/>
    <s v="Karremans"/>
    <d v="2019-06-04T10:30:00"/>
    <x v="2"/>
    <s v="X731CV"/>
    <n v="30"/>
    <s v="X631CV"/>
    <m/>
    <s v="L"/>
    <d v="1937-01-08T00:00:00"/>
  </r>
  <r>
    <n v="36402"/>
    <s v="Hofsté"/>
    <d v="2019-06-04T10:30:00"/>
    <x v="17"/>
    <s v="X731CV"/>
    <n v="30"/>
    <s v="X631CV"/>
    <n v="0"/>
    <s v="L"/>
    <d v="1940-03-02T00:00:00"/>
  </r>
  <r>
    <n v="7644"/>
    <s v="Bergwijn"/>
    <d v="2019-06-04T10:30:00"/>
    <x v="9"/>
    <s v="X731CV"/>
    <n v="30"/>
    <s v="X631CV"/>
    <m/>
    <s v="L"/>
    <d v="1972-04-17T00:00:00"/>
  </r>
  <r>
    <n v="33965"/>
    <s v="Gijn"/>
    <d v="2019-06-04T10:30:00"/>
    <x v="23"/>
    <s v="X731CV"/>
    <n v="60"/>
    <s v="X631CV"/>
    <n v="0"/>
    <s v="L"/>
    <d v="1953-12-03T00:00:00"/>
  </r>
  <r>
    <n v="3815"/>
    <s v="Rozenhart"/>
    <d v="2019-06-04T10:30:00"/>
    <x v="24"/>
    <s v="X731CV"/>
    <n v="90"/>
    <s v="X631CV"/>
    <n v="0"/>
    <s v="L"/>
    <d v="1995-10-05T00:00:00"/>
  </r>
  <r>
    <n v="32005"/>
    <s v="Weerensteijn"/>
    <d v="2019-06-04T10:45:00"/>
    <x v="0"/>
    <s v="X731CV"/>
    <n v="15"/>
    <s v="X631CV"/>
    <m/>
    <s v="L"/>
    <d v="2010-10-20T00:00:00"/>
  </r>
  <r>
    <n v="32005"/>
    <s v="Weerensteijn"/>
    <d v="2019-06-04T10:45:00"/>
    <x v="4"/>
    <s v="X731CV"/>
    <n v="15"/>
    <s v="X631CV"/>
    <m/>
    <s v="L"/>
    <d v="2010-10-20T00:00:00"/>
  </r>
  <r>
    <n v="7394"/>
    <s v="Groenewoud-Kampinga"/>
    <d v="2019-06-04T11:00:00"/>
    <x v="15"/>
    <s v="X731CV"/>
    <n v="30"/>
    <s v="X631CV"/>
    <m/>
    <s v="L"/>
    <d v="1934-02-18T00:00:00"/>
  </r>
  <r>
    <n v="35703"/>
    <s v="Stricker"/>
    <d v="2019-06-04T11:00:00"/>
    <x v="17"/>
    <s v="X731CV"/>
    <n v="30"/>
    <s v="X631CV"/>
    <m/>
    <s v="L"/>
    <d v="1965-11-28T00:00:00"/>
  </r>
  <r>
    <n v="13806"/>
    <s v="Janssen"/>
    <d v="2019-06-04T11:00:00"/>
    <x v="18"/>
    <s v="X731CV"/>
    <n v="30"/>
    <s v="X631CV"/>
    <n v="0"/>
    <s v="L"/>
    <d v="1952-08-11T00:00:00"/>
  </r>
  <r>
    <n v="15276"/>
    <s v="Mijnals"/>
    <d v="2019-06-04T11:00:00"/>
    <x v="19"/>
    <s v="X731CV"/>
    <n v="45"/>
    <s v="X631CV"/>
    <m/>
    <s v="L"/>
    <d v="1968-11-10T00:00:00"/>
  </r>
  <r>
    <n v="35088"/>
    <s v="Haddaoui"/>
    <d v="2019-06-04T11:00:00"/>
    <x v="12"/>
    <s v="X731CV"/>
    <n v="60"/>
    <s v="X631CV"/>
    <m/>
    <s v="L"/>
    <d v="1987-06-06T00:00:00"/>
  </r>
  <r>
    <n v="13957"/>
    <s v="Weijers"/>
    <d v="2019-06-04T11:00:00"/>
    <x v="10"/>
    <s v="X731CV"/>
    <n v="60"/>
    <s v="X631CV"/>
    <m/>
    <s v="L"/>
    <d v="2001-07-31T00:00:00"/>
  </r>
  <r>
    <n v="30434"/>
    <s v="Wieting"/>
    <d v="2019-06-04T11:00:00"/>
    <x v="16"/>
    <s v="X731CV"/>
    <n v="60"/>
    <s v="X631CV"/>
    <m/>
    <s v="L"/>
    <d v="1959-07-29T00:00:00"/>
  </r>
  <r>
    <n v="36784"/>
    <s v="Americaan"/>
    <d v="2019-06-04T11:00:00"/>
    <x v="9"/>
    <s v="X731CV"/>
    <n v="60"/>
    <s v="X631CV"/>
    <n v="0"/>
    <s v="L"/>
    <d v="1995-01-07T00:00:00"/>
  </r>
  <r>
    <n v="33871"/>
    <s v="Diepenhorst"/>
    <d v="2019-06-04T11:00:00"/>
    <x v="22"/>
    <s v="X731CV"/>
    <n v="90"/>
    <s v="X631CV"/>
    <n v="0"/>
    <s v="L"/>
    <d v="1972-03-14T00:00:00"/>
  </r>
  <r>
    <n v="17675"/>
    <s v="Enninful"/>
    <d v="2019-06-04T11:15:00"/>
    <x v="0"/>
    <s v="X731CV"/>
    <n v="15"/>
    <s v="X631CV"/>
    <m/>
    <s v="L"/>
    <d v="2007-12-07T00:00:00"/>
  </r>
  <r>
    <n v="17675"/>
    <s v="Enninful"/>
    <d v="2019-06-04T11:15:00"/>
    <x v="4"/>
    <s v="X731CV"/>
    <n v="15"/>
    <s v="X631CV"/>
    <m/>
    <s v="L"/>
    <d v="2007-12-07T00:00:00"/>
  </r>
  <r>
    <n v="30679"/>
    <s v="Brownford"/>
    <d v="2019-06-04T11:30:00"/>
    <x v="0"/>
    <s v="X731CV"/>
    <n v="15"/>
    <s v="X631CV"/>
    <m/>
    <s v="L"/>
    <d v="2008-10-14T00:00:00"/>
  </r>
  <r>
    <n v="30679"/>
    <s v="Brownford"/>
    <d v="2019-06-04T11:30:00"/>
    <x v="4"/>
    <s v="X731CV"/>
    <n v="15"/>
    <s v="X631CV"/>
    <m/>
    <s v="L"/>
    <d v="2008-10-14T00:00:00"/>
  </r>
  <r>
    <n v="7394"/>
    <s v="Groenewoud-Kampinga"/>
    <d v="2019-06-04T11:30:00"/>
    <x v="2"/>
    <s v="X731CV"/>
    <n v="30"/>
    <s v="X631CV"/>
    <n v="0"/>
    <s v="L"/>
    <d v="1934-02-18T00:00:00"/>
  </r>
  <r>
    <n v="34625"/>
    <s v="Roode"/>
    <d v="2019-06-04T11:30:00"/>
    <x v="21"/>
    <s v="X731CV"/>
    <n v="30"/>
    <s v="X631CV"/>
    <m/>
    <s v="A"/>
    <d v="1947-04-28T00:00:00"/>
  </r>
  <r>
    <n v="10524"/>
    <s v="Rinia van Nauta"/>
    <d v="2019-06-04T11:30:00"/>
    <x v="15"/>
    <s v="X731CV"/>
    <n v="30"/>
    <s v="X631CV"/>
    <m/>
    <s v="L"/>
    <d v="1961-01-28T00:00:00"/>
  </r>
  <r>
    <n v="35017"/>
    <s v="Goksu"/>
    <d v="2019-06-04T11:30:00"/>
    <x v="23"/>
    <s v="X731CV"/>
    <n v="30"/>
    <s v="X631CV"/>
    <n v="0"/>
    <s v="L"/>
    <d v="1958-10-10T00:00:00"/>
  </r>
  <r>
    <n v="745"/>
    <s v="Dommisse-van der Lee"/>
    <d v="2019-06-04T11:30:00"/>
    <x v="17"/>
    <s v="X731CV"/>
    <n v="30"/>
    <s v="X631CV"/>
    <m/>
    <s v="L"/>
    <d v="1944-03-18T00:00:00"/>
  </r>
  <r>
    <n v="15653"/>
    <s v="Koppel"/>
    <d v="2019-06-04T11:45:00"/>
    <x v="19"/>
    <s v="X731CV"/>
    <n v="15"/>
    <s v="X631CV"/>
    <m/>
    <s v="L"/>
    <d v="1980-05-06T00:00:00"/>
  </r>
  <r>
    <n v="25443"/>
    <s v="Kwantes"/>
    <d v="2019-06-04T12:00:00"/>
    <x v="0"/>
    <s v="X731CV"/>
    <n v="15"/>
    <s v="X631CV"/>
    <m/>
    <s v="L"/>
    <d v="2009-05-30T00:00:00"/>
  </r>
  <r>
    <n v="25443"/>
    <s v="Kwantes"/>
    <d v="2019-06-04T12:00:00"/>
    <x v="4"/>
    <s v="X731CV"/>
    <n v="15"/>
    <s v="X631CV"/>
    <m/>
    <s v="L"/>
    <d v="2009-05-30T00:00:00"/>
  </r>
  <r>
    <n v="30542"/>
    <s v="Mengnjo"/>
    <d v="2019-06-04T12:15:00"/>
    <x v="0"/>
    <s v="X731CV"/>
    <n v="15"/>
    <s v="X631CV"/>
    <m/>
    <s v="L"/>
    <d v="2010-04-25T00:00:00"/>
  </r>
  <r>
    <n v="30542"/>
    <s v="Mengnjo"/>
    <d v="2019-06-04T12:15:00"/>
    <x v="4"/>
    <s v="X731CV"/>
    <n v="15"/>
    <s v="X631CV"/>
    <m/>
    <s v="L"/>
    <d v="2010-04-25T00:00:00"/>
  </r>
  <r>
    <n v="25376"/>
    <s v="Vangelova"/>
    <d v="2019-06-04T12:30:00"/>
    <x v="0"/>
    <s v="X731CV"/>
    <n v="15"/>
    <s v="X631CV"/>
    <m/>
    <s v="L"/>
    <d v="2009-07-06T00:00:00"/>
  </r>
  <r>
    <n v="11189"/>
    <s v="Delft"/>
    <d v="2019-06-04T12:30:00"/>
    <x v="18"/>
    <s v="X731CV"/>
    <n v="15"/>
    <s v="X631CV"/>
    <n v="0"/>
    <s v="L"/>
    <d v="1992-08-28T00:00:00"/>
  </r>
  <r>
    <n v="25376"/>
    <s v="Vangelova"/>
    <d v="2019-06-04T12:30:00"/>
    <x v="4"/>
    <s v="X731CV"/>
    <n v="15"/>
    <s v="X631CV"/>
    <m/>
    <s v="L"/>
    <d v="2009-07-06T00:00:00"/>
  </r>
  <r>
    <n v="22345"/>
    <s v="Meuldijk"/>
    <d v="2019-06-04T12:30:00"/>
    <x v="21"/>
    <s v="X731CV"/>
    <n v="30"/>
    <s v="X631CV"/>
    <n v="0"/>
    <s v="L"/>
    <d v="1958-03-10T00:00:00"/>
  </r>
  <r>
    <n v="12950"/>
    <s v="Klerk"/>
    <d v="2019-06-04T12:30:00"/>
    <x v="10"/>
    <s v="X731CV"/>
    <n v="30"/>
    <s v="X631CV"/>
    <m/>
    <s v="L"/>
    <d v="1999-01-06T00:00:00"/>
  </r>
  <r>
    <n v="33086"/>
    <s v="Edens"/>
    <d v="2019-06-04T12:30:00"/>
    <x v="24"/>
    <s v="X731CV"/>
    <n v="30"/>
    <s v="X631CV"/>
    <n v="0"/>
    <s v="L"/>
    <d v="1929-03-07T00:00:00"/>
  </r>
  <r>
    <n v="27426"/>
    <s v="Broek-Duchiene"/>
    <d v="2019-06-04T12:30:00"/>
    <x v="17"/>
    <s v="X731CV"/>
    <n v="30"/>
    <s v="X631CV"/>
    <m/>
    <s v="L"/>
    <d v="1936-07-03T00:00:00"/>
  </r>
  <r>
    <n v="24337"/>
    <s v="Meer"/>
    <d v="2019-06-04T12:30:00"/>
    <x v="20"/>
    <s v="X731CV"/>
    <n v="30"/>
    <s v="X631CV"/>
    <m/>
    <s v="L"/>
    <d v="2002-05-17T00:00:00"/>
  </r>
  <r>
    <n v="14079"/>
    <s v="Kint"/>
    <d v="2019-06-04T12:30:00"/>
    <x v="16"/>
    <s v="X731CV"/>
    <n v="30"/>
    <s v="X631CV"/>
    <n v="0"/>
    <s v="L"/>
    <d v="1997-11-12T00:00:00"/>
  </r>
  <r>
    <n v="36068"/>
    <s v="Lieshout"/>
    <d v="2019-06-04T12:30:00"/>
    <x v="22"/>
    <s v="X731CV"/>
    <n v="30"/>
    <s v="X631CV"/>
    <m/>
    <s v="L"/>
    <d v="1951-09-01T00:00:00"/>
  </r>
  <r>
    <n v="17114"/>
    <s v="Weimer"/>
    <d v="2019-06-04T12:30:00"/>
    <x v="9"/>
    <s v="X731CV"/>
    <n v="30"/>
    <s v="X631CV"/>
    <m/>
    <s v="L"/>
    <d v="1960-02-13T00:00:00"/>
  </r>
  <r>
    <n v="17507"/>
    <s v="Bloch"/>
    <d v="2019-06-04T12:30:00"/>
    <x v="19"/>
    <s v="X731CV"/>
    <n v="45"/>
    <s v="X631CV"/>
    <m/>
    <s v="L"/>
    <d v="1943-04-06T00:00:00"/>
  </r>
  <r>
    <n v="36798"/>
    <s v="Aydin-Acar"/>
    <d v="2019-06-04T12:30:00"/>
    <x v="2"/>
    <s v="X731CV"/>
    <n v="90"/>
    <s v="X631CV"/>
    <m/>
    <s v="L"/>
    <d v="1989-01-01T00:00:00"/>
  </r>
  <r>
    <n v="19468"/>
    <s v="Wijaya"/>
    <d v="2019-06-04T12:45:00"/>
    <x v="0"/>
    <s v="X731CV"/>
    <n v="15"/>
    <s v="X631CV"/>
    <m/>
    <s v="L"/>
    <d v="2007-02-08T00:00:00"/>
  </r>
  <r>
    <n v="19468"/>
    <s v="Wijaya"/>
    <d v="2019-06-04T12:45:00"/>
    <x v="4"/>
    <s v="X731CV"/>
    <n v="15"/>
    <s v="X631CV"/>
    <m/>
    <s v="L"/>
    <d v="2007-02-08T00:00:00"/>
  </r>
  <r>
    <n v="1954"/>
    <s v="Ensink-Peper"/>
    <d v="2019-06-04T13:00:00"/>
    <x v="15"/>
    <s v="X731CV"/>
    <n v="5"/>
    <s v="X631CV"/>
    <n v="0"/>
    <s v="L"/>
    <d v="1957-06-13T00:00:00"/>
  </r>
  <r>
    <n v="18106"/>
    <s v="Valk"/>
    <d v="2019-06-04T13:00:00"/>
    <x v="23"/>
    <s v="X731CV"/>
    <n v="30"/>
    <s v="X631CV"/>
    <m/>
    <s v="L"/>
    <d v="1949-07-02T00:00:00"/>
  </r>
  <r>
    <n v="19990"/>
    <s v="Koedijk"/>
    <d v="2019-06-04T13:00:00"/>
    <x v="17"/>
    <s v="X731CV"/>
    <n v="30"/>
    <s v="X631CV"/>
    <m/>
    <s v="L"/>
    <d v="1989-02-11T00:00:00"/>
  </r>
  <r>
    <n v="13016"/>
    <s v="Hugten"/>
    <d v="2019-06-04T13:00:00"/>
    <x v="9"/>
    <s v="X731CV"/>
    <n v="30"/>
    <s v="X631CV"/>
    <m/>
    <s v="L"/>
    <d v="1943-11-06T00:00:00"/>
  </r>
  <r>
    <n v="35837"/>
    <s v="Leidsman"/>
    <d v="2019-06-04T13:00:00"/>
    <x v="21"/>
    <s v="X731CV"/>
    <n v="60"/>
    <s v="X631CV"/>
    <m/>
    <s v="L"/>
    <d v="1994-12-07T00:00:00"/>
  </r>
  <r>
    <n v="25607"/>
    <s v="Aalbers"/>
    <d v="2019-06-04T13:00:00"/>
    <x v="10"/>
    <s v="X731CV"/>
    <n v="60"/>
    <s v="X631CV"/>
    <m/>
    <s v="L"/>
    <d v="2011-08-05T00:00:00"/>
  </r>
  <r>
    <n v="35336"/>
    <s v="Horst van Daalen"/>
    <d v="2019-06-04T13:00:00"/>
    <x v="22"/>
    <s v="X731CV"/>
    <n v="60"/>
    <s v="X631CV"/>
    <n v="0"/>
    <s v="L"/>
    <d v="1931-05-22T00:00:00"/>
  </r>
  <r>
    <n v="31050"/>
    <s v="Meer"/>
    <d v="2019-06-04T13:00:00"/>
    <x v="20"/>
    <s v="X731CV"/>
    <n v="120"/>
    <s v="X631CV"/>
    <m/>
    <s v="L"/>
    <d v="2002-01-13T00:00:00"/>
  </r>
  <r>
    <n v="33231"/>
    <s v="Uittenboogaard-Steding"/>
    <d v="2019-06-04T13:15:00"/>
    <x v="24"/>
    <s v="X731CV"/>
    <n v="30"/>
    <s v="X631CV"/>
    <n v="0"/>
    <s v="L"/>
    <d v="1981-07-05T00:00:00"/>
  </r>
  <r>
    <n v="10564"/>
    <s v="Heusden gezegd van der Sluijse"/>
    <d v="2019-06-04T13:15:00"/>
    <x v="18"/>
    <s v="X731CV"/>
    <n v="30"/>
    <s v="X631CV"/>
    <n v="0"/>
    <s v="L"/>
    <d v="1960-01-01T00:00:00"/>
  </r>
  <r>
    <n v="1665"/>
    <s v="Neef"/>
    <d v="2019-06-04T13:15:00"/>
    <x v="19"/>
    <s v="X731CV"/>
    <n v="60"/>
    <s v="X631CV"/>
    <m/>
    <s v="L"/>
    <d v="1969-05-02T00:00:00"/>
  </r>
  <r>
    <n v="25812"/>
    <s v="Eijbergen"/>
    <d v="2019-06-04T13:30:00"/>
    <x v="0"/>
    <s v="X731CV"/>
    <n v="20"/>
    <s v="X631CV"/>
    <n v="0"/>
    <s v="L"/>
    <d v="2007-11-05T00:00:00"/>
  </r>
  <r>
    <n v="25812"/>
    <s v="Eijbergen"/>
    <d v="2019-06-04T13:30:00"/>
    <x v="4"/>
    <s v="X731CV"/>
    <n v="20"/>
    <s v="X631CV"/>
    <n v="0"/>
    <s v="L"/>
    <d v="2007-11-05T00:00:00"/>
  </r>
  <r>
    <n v="5056"/>
    <s v="Smit"/>
    <d v="2019-06-04T13:30:00"/>
    <x v="15"/>
    <s v="X731CV"/>
    <n v="30"/>
    <s v="X631CV"/>
    <n v="0"/>
    <s v="L"/>
    <d v="1927-08-21T00:00:00"/>
  </r>
  <r>
    <n v="31079"/>
    <s v="Nijdam"/>
    <d v="2019-06-04T13:30:00"/>
    <x v="23"/>
    <s v="X731CV"/>
    <n v="30"/>
    <s v="X631CV"/>
    <n v="0"/>
    <s v="L"/>
    <d v="1966-01-15T00:00:00"/>
  </r>
  <r>
    <n v="12763"/>
    <s v="Jongeleen"/>
    <d v="2019-06-04T13:30:00"/>
    <x v="17"/>
    <s v="X731CV"/>
    <n v="30"/>
    <s v="X631CV"/>
    <m/>
    <s v="L"/>
    <d v="1996-10-13T00:00:00"/>
  </r>
  <r>
    <n v="20366"/>
    <s v="Endang"/>
    <d v="2019-06-04T13:30:00"/>
    <x v="9"/>
    <s v="X731CV"/>
    <n v="60"/>
    <s v="X631CV"/>
    <n v="0"/>
    <s v="L"/>
    <d v="1950-11-22T00:00:00"/>
  </r>
  <r>
    <n v="36367"/>
    <s v="Rasoulian Shiadeh"/>
    <d v="2019-06-04T13:30:00"/>
    <x v="12"/>
    <s v="X731CV"/>
    <n v="150"/>
    <s v="X631CV"/>
    <m/>
    <s v="L"/>
    <d v="1994-09-12T00:00:00"/>
  </r>
  <r>
    <n v="12921"/>
    <s v="Nuijl-Kuulkers"/>
    <d v="2019-06-04T14:00:00"/>
    <x v="15"/>
    <s v="X731CV"/>
    <n v="10"/>
    <s v="X631CV"/>
    <n v="0"/>
    <s v="L"/>
    <d v="1940-09-06T00:00:00"/>
  </r>
  <r>
    <n v="18730"/>
    <s v="Jong"/>
    <d v="2019-06-04T14:00:00"/>
    <x v="0"/>
    <s v="X731CV"/>
    <n v="15"/>
    <s v="X631CV"/>
    <m/>
    <s v="L"/>
    <d v="2008-11-06T00:00:00"/>
  </r>
  <r>
    <n v="18730"/>
    <s v="Jong"/>
    <d v="2019-06-04T14:00:00"/>
    <x v="4"/>
    <s v="X731CV"/>
    <n v="15"/>
    <s v="X631CV"/>
    <m/>
    <s v="L"/>
    <d v="2008-11-06T00:00:00"/>
  </r>
  <r>
    <n v="5056"/>
    <s v="Smit"/>
    <d v="2019-06-04T14:00:00"/>
    <x v="2"/>
    <s v="X731CV"/>
    <n v="30"/>
    <s v="X631CV"/>
    <n v="0"/>
    <s v="L"/>
    <d v="1927-08-21T00:00:00"/>
  </r>
  <r>
    <n v="19726"/>
    <s v="Afqir"/>
    <d v="2019-06-04T14:00:00"/>
    <x v="21"/>
    <s v="X731CV"/>
    <n v="30"/>
    <s v="X631CV"/>
    <m/>
    <s v="L"/>
    <d v="1990-03-23T00:00:00"/>
  </r>
  <r>
    <n v="33854"/>
    <s v="Bruin"/>
    <d v="2019-06-04T14:00:00"/>
    <x v="23"/>
    <s v="X731CV"/>
    <n v="30"/>
    <s v="X631CV"/>
    <m/>
    <s v="L"/>
    <d v="1964-05-03T00:00:00"/>
  </r>
  <r>
    <n v="26412"/>
    <s v="Heer-Arisz"/>
    <d v="2019-06-04T14:00:00"/>
    <x v="17"/>
    <s v="X731CV"/>
    <n v="30"/>
    <s v="X631CV"/>
    <m/>
    <s v="L"/>
    <d v="1951-10-02T00:00:00"/>
  </r>
  <r>
    <n v="35838"/>
    <s v="Semków"/>
    <d v="2019-06-04T14:00:00"/>
    <x v="18"/>
    <s v="X731CV"/>
    <n v="30"/>
    <s v="X631CV"/>
    <n v="0"/>
    <s v="L"/>
    <d v="1959-01-01T00:00:00"/>
  </r>
  <r>
    <n v="651"/>
    <s v="Duren"/>
    <d v="2019-06-04T14:00:00"/>
    <x v="16"/>
    <s v="X731CV"/>
    <n v="60"/>
    <s v="X631CV"/>
    <m/>
    <s v="L"/>
    <d v="1997-07-08T00:00:00"/>
  </r>
  <r>
    <n v="36377"/>
    <s v="Korst"/>
    <d v="2019-06-04T14:00:00"/>
    <x v="22"/>
    <s v="X731CV"/>
    <n v="90"/>
    <s v="X631CV"/>
    <n v="0"/>
    <s v="L"/>
    <d v="1945-12-02T00:00:00"/>
  </r>
  <r>
    <n v="24793"/>
    <s v="Kollar"/>
    <d v="2019-06-04T14:15:00"/>
    <x v="0"/>
    <s v="X731CV"/>
    <n v="15"/>
    <s v="X631CV"/>
    <m/>
    <s v="L"/>
    <d v="2009-04-14T00:00:00"/>
  </r>
  <r>
    <n v="24793"/>
    <s v="Kollar"/>
    <d v="2019-06-04T14:15:00"/>
    <x v="4"/>
    <s v="X731CV"/>
    <n v="15"/>
    <s v="X631CV"/>
    <m/>
    <s v="L"/>
    <d v="2009-04-14T00:00:00"/>
  </r>
  <r>
    <n v="35874"/>
    <s v="Ibraimova"/>
    <d v="2019-06-04T14:15:00"/>
    <x v="9"/>
    <s v="X731CV"/>
    <n v="15"/>
    <s v="X631CV"/>
    <m/>
    <s v="L"/>
    <d v="1962-12-25T00:00:00"/>
  </r>
  <r>
    <n v="19039"/>
    <s v="Ergin"/>
    <d v="2019-06-04T14:15:00"/>
    <x v="19"/>
    <s v="X731CV"/>
    <n v="30"/>
    <s v="X631CV"/>
    <n v="0"/>
    <s v="L"/>
    <d v="1992-01-15T00:00:00"/>
  </r>
  <r>
    <n v="36501"/>
    <s v="Gelderen"/>
    <d v="2019-06-04T14:30:00"/>
    <x v="21"/>
    <s v="X731CV"/>
    <n v="15"/>
    <s v="X631CV"/>
    <n v="0"/>
    <s v="L"/>
    <d v="1990-08-17T00:00:00"/>
  </r>
  <r>
    <n v="36186"/>
    <s v="Jong - Beijer"/>
    <d v="2019-06-04T14:30:00"/>
    <x v="2"/>
    <s v="X731CV"/>
    <n v="30"/>
    <s v="X631CV"/>
    <m/>
    <s v="L"/>
    <d v="1956-02-26T00:00:00"/>
  </r>
  <r>
    <n v="12921"/>
    <s v="Nuijl-Kuulkers"/>
    <d v="2019-06-04T14:30:00"/>
    <x v="23"/>
    <s v="X731CV"/>
    <n v="30"/>
    <s v="X631CV"/>
    <m/>
    <s v="L"/>
    <d v="1940-09-06T00:00:00"/>
  </r>
  <r>
    <n v="3794"/>
    <s v="Wayenburg"/>
    <d v="2019-06-04T14:30:00"/>
    <x v="10"/>
    <s v="X731CV"/>
    <n v="45"/>
    <s v="X631CV"/>
    <m/>
    <s v="L"/>
    <d v="1971-05-21T00:00:00"/>
  </r>
  <r>
    <n v="31174"/>
    <s v="Vliet"/>
    <d v="2019-06-04T14:30:00"/>
    <x v="17"/>
    <s v="X731CV"/>
    <n v="45"/>
    <s v="X631CV"/>
    <m/>
    <s v="L"/>
    <d v="1941-07-21T00:00:00"/>
  </r>
  <r>
    <n v="21205"/>
    <s v="Osendarp"/>
    <d v="2019-06-04T14:30:00"/>
    <x v="9"/>
    <s v="X731CV"/>
    <n v="45"/>
    <s v="X631CV"/>
    <n v="0"/>
    <s v="L"/>
    <d v="1990-07-16T00:00:00"/>
  </r>
  <r>
    <n v="10403"/>
    <s v="Akhtar-Begum"/>
    <d v="2019-06-04T14:30:00"/>
    <x v="15"/>
    <s v="X731CV"/>
    <n v="60"/>
    <s v="X631CV"/>
    <m/>
    <s v="L"/>
    <d v="1962-11-10T00:00:00"/>
  </r>
  <r>
    <n v="32871"/>
    <s v="Schaken"/>
    <d v="2019-06-04T14:45:00"/>
    <x v="18"/>
    <s v="X731CV"/>
    <n v="30"/>
    <s v="X631CV"/>
    <m/>
    <s v="L"/>
    <d v="1955-06-16T00:00:00"/>
  </r>
  <r>
    <n v="35099"/>
    <s v="Appiah"/>
    <d v="2019-06-04T14:45:00"/>
    <x v="4"/>
    <s v="X731CV"/>
    <n v="30"/>
    <s v="X631CV"/>
    <m/>
    <s v="L"/>
    <d v="2014-04-25T00:00:00"/>
  </r>
  <r>
    <n v="36674"/>
    <s v="BOYDAS"/>
    <d v="2019-06-04T15:00:00"/>
    <x v="2"/>
    <s v="X731CV"/>
    <n v="15"/>
    <s v="X631CV"/>
    <n v="0"/>
    <s v="T"/>
    <d v="1976-12-29T00:00:00"/>
  </r>
  <r>
    <n v="33421"/>
    <s v="Westerloo"/>
    <d v="2019-06-04T15:00:00"/>
    <x v="23"/>
    <s v="X731CV"/>
    <n v="30"/>
    <s v="X631CV"/>
    <m/>
    <s v="L"/>
    <d v="1942-08-05T00:00:00"/>
  </r>
  <r>
    <n v="13357"/>
    <s v="Kampman"/>
    <d v="2019-06-04T15:00:00"/>
    <x v="9"/>
    <s v="X731CV"/>
    <n v="30"/>
    <s v="X631CV"/>
    <m/>
    <s v="L"/>
    <d v="1950-04-28T00:00:00"/>
  </r>
  <r>
    <n v="35162"/>
    <s v="Schaaf"/>
    <d v="2019-06-04T15:00:00"/>
    <x v="19"/>
    <s v="X731CV"/>
    <n v="45"/>
    <s v="X631CV"/>
    <m/>
    <s v="L"/>
    <d v="1960-05-12T00:00:00"/>
  </r>
  <r>
    <n v="1175"/>
    <s v="Sablerolle"/>
    <d v="2019-06-04T15:00:00"/>
    <x v="16"/>
    <s v="X731CV"/>
    <n v="60"/>
    <s v="X631CV"/>
    <m/>
    <s v="L"/>
    <d v="1956-06-24T00:00:00"/>
  </r>
  <r>
    <n v="3435"/>
    <s v="KINNEGING-VAN DER WAL"/>
    <d v="2019-06-04T15:15:00"/>
    <x v="2"/>
    <s v="X731CV"/>
    <n v="15"/>
    <s v="X631CV"/>
    <m/>
    <s v="L"/>
    <d v="1940-04-26T00:00:00"/>
  </r>
  <r>
    <n v="7070"/>
    <s v="Vellinga"/>
    <d v="2019-06-04T15:15:00"/>
    <x v="10"/>
    <s v="X731CV"/>
    <n v="45"/>
    <s v="X631CV"/>
    <m/>
    <s v="L"/>
    <d v="1994-06-20T00:00:00"/>
  </r>
  <r>
    <n v="12764"/>
    <s v="Jongeleen"/>
    <d v="2019-06-04T15:15:00"/>
    <x v="17"/>
    <s v="X731CV"/>
    <n v="45"/>
    <s v="X631CV"/>
    <m/>
    <s v="L"/>
    <d v="1995-04-30T00:00:00"/>
  </r>
  <r>
    <n v="11209"/>
    <s v="Munster"/>
    <d v="2019-06-04T15:15:00"/>
    <x v="18"/>
    <s v="X731CV"/>
    <n v="45"/>
    <s v="X631CV"/>
    <m/>
    <s v="L"/>
    <d v="1971-11-16T00:00:00"/>
  </r>
  <r>
    <n v="13418"/>
    <s v="Peltenburg"/>
    <d v="2019-06-04T15:30:00"/>
    <x v="15"/>
    <s v="X731CV"/>
    <n v="30"/>
    <s v="X631CV"/>
    <m/>
    <s v="L"/>
    <d v="1967-02-03T00:00:00"/>
  </r>
  <r>
    <n v="31910"/>
    <s v="Lucas"/>
    <d v="2019-06-04T15:30:00"/>
    <x v="23"/>
    <s v="X731CV"/>
    <n v="30"/>
    <s v="X631CV"/>
    <n v="0"/>
    <s v="L"/>
    <d v="1955-01-01T00:00:00"/>
  </r>
  <r>
    <n v="14250"/>
    <s v="Ridder"/>
    <d v="2019-06-04T15:30:00"/>
    <x v="9"/>
    <s v="X731CV"/>
    <n v="30"/>
    <s v="X631CV"/>
    <m/>
    <s v="L"/>
    <d v="1992-03-07T00:00:00"/>
  </r>
  <r>
    <n v="36791"/>
    <s v="Schneider"/>
    <d v="2019-06-05T08:15:00"/>
    <x v="2"/>
    <s v="X731CV"/>
    <n v="30"/>
    <s v="X631CV"/>
    <m/>
    <s v="L"/>
    <d v="1991-08-20T00:00:00"/>
  </r>
  <r>
    <n v="34912"/>
    <s v="Witte"/>
    <d v="2019-06-05T08:15:00"/>
    <x v="21"/>
    <s v="X731CV"/>
    <n v="30"/>
    <s v="X631CV"/>
    <m/>
    <s v="L"/>
    <d v="1968-06-07T00:00:00"/>
  </r>
  <r>
    <n v="35798"/>
    <s v="Winter-Vermeij"/>
    <d v="2019-06-05T08:15:00"/>
    <x v="26"/>
    <s v="X731CV"/>
    <n v="120"/>
    <s v="X631CV"/>
    <n v="0"/>
    <s v="L"/>
    <d v="1971-04-03T00:00:00"/>
  </r>
  <r>
    <n v="31603"/>
    <s v="Kasman"/>
    <d v="2019-06-05T08:30:00"/>
    <x v="1"/>
    <s v="X731CV"/>
    <n v="15"/>
    <s v="X631CV"/>
    <m/>
    <s v="L"/>
    <d v="2011-07-29T00:00:00"/>
  </r>
  <r>
    <n v="31603"/>
    <s v="Kasman"/>
    <d v="2019-06-05T08:30:00"/>
    <x v="0"/>
    <s v="X731CV"/>
    <n v="15"/>
    <s v="X631CV"/>
    <m/>
    <s v="L"/>
    <d v="2011-07-29T00:00:00"/>
  </r>
  <r>
    <n v="27041"/>
    <s v="Knol"/>
    <d v="2019-06-05T08:45:00"/>
    <x v="1"/>
    <s v="X731CV"/>
    <n v="15"/>
    <s v="X631CV"/>
    <m/>
    <s v="L"/>
    <d v="2009-09-12T00:00:00"/>
  </r>
  <r>
    <n v="27041"/>
    <s v="Knol"/>
    <d v="2019-06-05T08:45:00"/>
    <x v="0"/>
    <s v="X731CV"/>
    <n v="15"/>
    <s v="X631CV"/>
    <m/>
    <s v="L"/>
    <d v="2009-09-12T00:00:00"/>
  </r>
  <r>
    <n v="12529"/>
    <s v="Gelder"/>
    <d v="2019-06-05T08:45:00"/>
    <x v="27"/>
    <s v="X731CV"/>
    <n v="30"/>
    <s v="X631CV"/>
    <m/>
    <s v="L"/>
    <d v="1953-05-16T00:00:00"/>
  </r>
  <r>
    <n v="16933"/>
    <s v="Amsterdam"/>
    <d v="2019-06-05T08:45:00"/>
    <x v="21"/>
    <s v="X731CV"/>
    <n v="45"/>
    <s v="X631CV"/>
    <n v="0"/>
    <s v="L"/>
    <d v="1968-12-10T00:00:00"/>
  </r>
  <r>
    <n v="31542"/>
    <s v="Bulsink"/>
    <d v="2019-06-05T08:45:00"/>
    <x v="13"/>
    <s v="X731CV"/>
    <n v="45"/>
    <s v="X631CV"/>
    <m/>
    <s v="L"/>
    <d v="1996-04-27T00:00:00"/>
  </r>
  <r>
    <n v="32466"/>
    <s v="Bunar"/>
    <d v="2019-06-05T08:45:00"/>
    <x v="10"/>
    <s v="X731CV"/>
    <n v="45"/>
    <s v="X631CV"/>
    <m/>
    <s v="L"/>
    <d v="2015-04-28T00:00:00"/>
  </r>
  <r>
    <n v="34528"/>
    <s v="Kaam"/>
    <d v="2019-06-05T08:45:00"/>
    <x v="28"/>
    <s v="X731CV"/>
    <n v="45"/>
    <s v="X631CV"/>
    <n v="0"/>
    <s v="L"/>
    <d v="1951-04-24T00:00:00"/>
  </r>
  <r>
    <n v="26689"/>
    <s v="Cumming"/>
    <d v="2019-06-05T09:00:00"/>
    <x v="1"/>
    <s v="X731CV"/>
    <n v="15"/>
    <s v="X631CV"/>
    <m/>
    <s v="L"/>
    <d v="2009-08-14T00:00:00"/>
  </r>
  <r>
    <n v="26689"/>
    <s v="Cumming"/>
    <d v="2019-06-05T09:00:00"/>
    <x v="0"/>
    <s v="X731CV"/>
    <n v="15"/>
    <s v="X631CV"/>
    <m/>
    <s v="L"/>
    <d v="2009-08-14T00:00:00"/>
  </r>
  <r>
    <n v="34935"/>
    <s v="Hafeez"/>
    <d v="2019-06-05T09:00:00"/>
    <x v="17"/>
    <s v="X731CV"/>
    <n v="45"/>
    <s v="X631CV"/>
    <m/>
    <s v="L"/>
    <d v="1998-01-29T00:00:00"/>
  </r>
  <r>
    <n v="28901"/>
    <s v="Ellis Moreno"/>
    <d v="2019-06-05T09:15:00"/>
    <x v="1"/>
    <s v="X731CV"/>
    <n v="15"/>
    <s v="X631CV"/>
    <m/>
    <s v="L"/>
    <d v="2009-04-27T00:00:00"/>
  </r>
  <r>
    <n v="28901"/>
    <s v="Ellis Moreno"/>
    <d v="2019-06-05T09:15:00"/>
    <x v="0"/>
    <s v="X731CV"/>
    <n v="15"/>
    <s v="X631CV"/>
    <m/>
    <s v="L"/>
    <d v="2009-04-27T00:00:00"/>
  </r>
  <r>
    <n v="23081"/>
    <s v="Dongen"/>
    <d v="2019-06-05T09:15:00"/>
    <x v="27"/>
    <s v="X731CV"/>
    <n v="30"/>
    <s v="X631CV"/>
    <m/>
    <s v="L"/>
    <d v="2008-07-09T00:00:00"/>
  </r>
  <r>
    <n v="24379"/>
    <s v="Iftikhar"/>
    <d v="2019-06-05T09:30:00"/>
    <x v="1"/>
    <s v="X731CV"/>
    <n v="15"/>
    <s v="X631CV"/>
    <m/>
    <s v="L"/>
    <d v="2008-06-06T00:00:00"/>
  </r>
  <r>
    <n v="24379"/>
    <s v="Iftikhar"/>
    <d v="2019-06-05T09:30:00"/>
    <x v="0"/>
    <s v="X731CV"/>
    <n v="15"/>
    <s v="X631CV"/>
    <m/>
    <s v="L"/>
    <d v="2008-06-06T00:00:00"/>
  </r>
  <r>
    <n v="35173"/>
    <s v="Schenkel"/>
    <d v="2019-06-05T09:30:00"/>
    <x v="21"/>
    <s v="X731CV"/>
    <n v="30"/>
    <s v="X631CV"/>
    <m/>
    <s v="L"/>
    <d v="1972-08-15T00:00:00"/>
  </r>
  <r>
    <n v="9956"/>
    <s v="Exel"/>
    <d v="2019-06-05T09:30:00"/>
    <x v="13"/>
    <s v="X731CV"/>
    <n v="45"/>
    <s v="X631CV"/>
    <m/>
    <s v="L"/>
    <d v="1962-05-14T00:00:00"/>
  </r>
  <r>
    <n v="5080"/>
    <s v="Laan"/>
    <d v="2019-06-05T09:30:00"/>
    <x v="10"/>
    <s v="X731CV"/>
    <n v="45"/>
    <s v="X631CV"/>
    <m/>
    <s v="L"/>
    <d v="2001-03-07T00:00:00"/>
  </r>
  <r>
    <n v="23001"/>
    <s v="Rizk"/>
    <d v="2019-06-05T09:45:00"/>
    <x v="1"/>
    <s v="X731CV"/>
    <n v="15"/>
    <s v="X631CV"/>
    <m/>
    <s v="L"/>
    <d v="2008-09-22T00:00:00"/>
  </r>
  <r>
    <n v="23001"/>
    <s v="Rizk"/>
    <d v="2019-06-05T09:45:00"/>
    <x v="0"/>
    <s v="X731CV"/>
    <n v="15"/>
    <s v="X631CV"/>
    <m/>
    <s v="L"/>
    <d v="2008-09-22T00:00:00"/>
  </r>
  <r>
    <n v="22246"/>
    <s v="Kardes"/>
    <d v="2019-06-05T09:45:00"/>
    <x v="27"/>
    <s v="X731CV"/>
    <n v="30"/>
    <s v="X631CV"/>
    <m/>
    <s v="L"/>
    <d v="2005-08-24T00:00:00"/>
  </r>
  <r>
    <n v="32790"/>
    <s v="Veltman"/>
    <d v="2019-06-05T09:45:00"/>
    <x v="17"/>
    <s v="X731CV"/>
    <n v="60"/>
    <s v="X631CV"/>
    <n v="0"/>
    <s v="L"/>
    <d v="1960-06-02T00:00:00"/>
  </r>
  <r>
    <n v="18995"/>
    <s v="Atahiri"/>
    <d v="2019-06-05T10:00:00"/>
    <x v="1"/>
    <s v="X731CV"/>
    <n v="15"/>
    <s v="X631CV"/>
    <m/>
    <s v="L"/>
    <d v="2006-11-12T00:00:00"/>
  </r>
  <r>
    <n v="18995"/>
    <s v="Atahiri"/>
    <d v="2019-06-05T10:00:00"/>
    <x v="0"/>
    <s v="X731CV"/>
    <n v="15"/>
    <s v="X631CV"/>
    <m/>
    <s v="L"/>
    <d v="2006-11-12T00:00:00"/>
  </r>
  <r>
    <n v="28685"/>
    <s v="Tigchelaar"/>
    <d v="2019-06-05T10:00:00"/>
    <x v="29"/>
    <s v="X731CV"/>
    <n v="30"/>
    <s v="X631CV"/>
    <m/>
    <s v="L"/>
    <d v="1947-11-13T00:00:00"/>
  </r>
  <r>
    <n v="1443"/>
    <s v="Bos"/>
    <d v="2019-06-05T10:00:00"/>
    <x v="30"/>
    <s v="X731CV"/>
    <n v="45"/>
    <s v="X631CV"/>
    <m/>
    <s v="L"/>
    <d v="1966-07-14T00:00:00"/>
  </r>
  <r>
    <n v="35000"/>
    <s v="Huijsman"/>
    <d v="2019-06-05T10:00:00"/>
    <x v="21"/>
    <s v="X731CV"/>
    <n v="45"/>
    <s v="X631CV"/>
    <m/>
    <s v="L"/>
    <d v="1959-04-18T00:00:00"/>
  </r>
  <r>
    <n v="36616"/>
    <s v="Rosenboom"/>
    <d v="2019-06-05T10:00:00"/>
    <x v="31"/>
    <s v="X731CV"/>
    <n v="75"/>
    <s v="X631CV"/>
    <n v="0"/>
    <s v="L"/>
    <d v="2008-04-23T00:00:00"/>
  </r>
  <r>
    <n v="33952"/>
    <s v="Schuit"/>
    <d v="2019-06-05T10:00:00"/>
    <x v="28"/>
    <s v="X731CV"/>
    <n v="90"/>
    <s v="X631CV"/>
    <m/>
    <s v="L"/>
    <d v="1934-06-21T00:00:00"/>
  </r>
  <r>
    <n v="32344"/>
    <s v="Darai"/>
    <d v="2019-06-05T10:15:00"/>
    <x v="1"/>
    <s v="X731CV"/>
    <n v="15"/>
    <s v="X631CV"/>
    <m/>
    <s v="L"/>
    <d v="2006-08-30T00:00:00"/>
  </r>
  <r>
    <n v="32344"/>
    <s v="Darai"/>
    <d v="2019-06-05T10:15:00"/>
    <x v="0"/>
    <s v="X731CV"/>
    <n v="15"/>
    <s v="X631CV"/>
    <m/>
    <s v="L"/>
    <d v="2006-08-30T00:00:00"/>
  </r>
  <r>
    <n v="6699"/>
    <s v="Ozbek"/>
    <d v="2019-06-05T10:15:00"/>
    <x v="10"/>
    <s v="X731CV"/>
    <n v="30"/>
    <s v="X631CV"/>
    <m/>
    <s v="L"/>
    <d v="2005-01-01T00:00:00"/>
  </r>
  <r>
    <n v="9956"/>
    <s v="Exel"/>
    <d v="2019-06-05T10:15:00"/>
    <x v="27"/>
    <s v="X731CV"/>
    <n v="45"/>
    <s v="X631CV"/>
    <n v="0"/>
    <s v="L"/>
    <d v="1962-05-14T00:00:00"/>
  </r>
  <r>
    <n v="26126"/>
    <s v="Schipper"/>
    <d v="2019-06-05T10:15:00"/>
    <x v="17"/>
    <s v="X731CV"/>
    <n v="45"/>
    <s v="X631CV"/>
    <m/>
    <s v="L"/>
    <d v="1955-06-10T00:00:00"/>
  </r>
  <r>
    <n v="1476"/>
    <s v="Hartkamp"/>
    <d v="2019-06-05T10:15:00"/>
    <x v="13"/>
    <s v="X731CV"/>
    <n v="60"/>
    <s v="X631CV"/>
    <n v="0"/>
    <s v="L"/>
    <d v="1991-06-12T00:00:00"/>
  </r>
  <r>
    <n v="32353"/>
    <s v="Huijboom"/>
    <d v="2019-06-05T10:15:00"/>
    <x v="26"/>
    <s v="X731CV"/>
    <n v="105"/>
    <s v="X631CV"/>
    <m/>
    <s v="L"/>
    <d v="1981-04-23T00:00:00"/>
  </r>
  <r>
    <n v="33336"/>
    <s v="Voogel"/>
    <d v="2019-06-05T10:30:00"/>
    <x v="29"/>
    <s v="X731CV"/>
    <n v="30"/>
    <s v="X631CV"/>
    <m/>
    <s v="L"/>
    <d v="1960-06-18T00:00:00"/>
  </r>
  <r>
    <n v="27781"/>
    <s v="Kafil Ahmed"/>
    <d v="2019-06-05T10:45:00"/>
    <x v="1"/>
    <s v="X731CV"/>
    <n v="15"/>
    <s v="X631CV"/>
    <m/>
    <s v="L"/>
    <d v="2006-09-25T00:00:00"/>
  </r>
  <r>
    <n v="27781"/>
    <s v="Kafil Ahmed"/>
    <d v="2019-06-05T10:45:00"/>
    <x v="0"/>
    <s v="X731CV"/>
    <n v="15"/>
    <s v="X631CV"/>
    <m/>
    <s v="L"/>
    <d v="2006-09-25T00:00:00"/>
  </r>
  <r>
    <n v="30597"/>
    <s v="Salas"/>
    <d v="2019-06-05T10:45:00"/>
    <x v="30"/>
    <s v="X731CV"/>
    <n v="30"/>
    <s v="X631CV"/>
    <m/>
    <s v="L"/>
    <d v="1958-04-29T00:00:00"/>
  </r>
  <r>
    <n v="32342"/>
    <s v="Biharie Jialal"/>
    <d v="2019-06-05T10:45:00"/>
    <x v="21"/>
    <s v="X731CV"/>
    <n v="30"/>
    <s v="X631CV"/>
    <m/>
    <s v="A"/>
    <d v="1989-07-30T00:00:00"/>
  </r>
  <r>
    <n v="36340"/>
    <s v="Bottelier"/>
    <d v="2019-06-05T10:45:00"/>
    <x v="10"/>
    <s v="X731CV"/>
    <n v="45"/>
    <s v="X631CV"/>
    <m/>
    <s v="L"/>
    <d v="2015-05-23T00:00:00"/>
  </r>
  <r>
    <n v="1598"/>
    <s v="Das"/>
    <d v="2019-06-05T11:00:00"/>
    <x v="29"/>
    <s v="X731CV"/>
    <n v="30"/>
    <s v="X631CV"/>
    <m/>
    <s v="L"/>
    <d v="1960-12-11T00:00:00"/>
  </r>
  <r>
    <n v="34498"/>
    <s v="Tholen"/>
    <d v="2019-06-05T11:00:00"/>
    <x v="17"/>
    <s v="X731CV"/>
    <n v="30"/>
    <s v="X631CV"/>
    <m/>
    <s v="L"/>
    <d v="1986-09-09T00:00:00"/>
  </r>
  <r>
    <n v="31163"/>
    <s v="Gefferie"/>
    <d v="2019-06-05T11:15:00"/>
    <x v="1"/>
    <s v="X731CV"/>
    <n v="15"/>
    <s v="X631CV"/>
    <m/>
    <s v="L"/>
    <d v="2006-11-04T00:00:00"/>
  </r>
  <r>
    <n v="31163"/>
    <s v="Gefferie"/>
    <d v="2019-06-05T11:15:00"/>
    <x v="0"/>
    <s v="X731CV"/>
    <n v="15"/>
    <s v="X631CV"/>
    <m/>
    <s v="L"/>
    <d v="2006-11-04T00:00:00"/>
  </r>
  <r>
    <n v="1129"/>
    <s v="Hofman"/>
    <d v="2019-06-05T11:15:00"/>
    <x v="21"/>
    <s v="X731CV"/>
    <n v="45"/>
    <s v="X631CV"/>
    <m/>
    <s v="L"/>
    <d v="1946-03-26T00:00:00"/>
  </r>
  <r>
    <n v="1476"/>
    <s v="Hartkamp"/>
    <d v="2019-06-05T11:30:00"/>
    <x v="10"/>
    <s v="X731CV"/>
    <n v="30"/>
    <s v="X631CV"/>
    <n v="0"/>
    <s v="L"/>
    <d v="1991-06-12T00:00:00"/>
  </r>
  <r>
    <n v="32729"/>
    <s v="Rhenen"/>
    <d v="2019-06-05T11:30:00"/>
    <x v="28"/>
    <s v="X731CV"/>
    <n v="90"/>
    <s v="X631CV"/>
    <m/>
    <s v="L"/>
    <d v="1948-10-13T00:00:00"/>
  </r>
  <r>
    <n v="17828"/>
    <s v="Rakkoubi"/>
    <d v="2019-06-05T11:45:00"/>
    <x v="1"/>
    <s v="X731CV"/>
    <n v="15"/>
    <s v="X631CV"/>
    <m/>
    <s v="L"/>
    <d v="2006-06-15T00:00:00"/>
  </r>
  <r>
    <n v="17828"/>
    <s v="Rakkoubi"/>
    <d v="2019-06-05T11:45:00"/>
    <x v="0"/>
    <s v="X731CV"/>
    <n v="15"/>
    <s v="X631CV"/>
    <m/>
    <s v="L"/>
    <d v="2006-06-15T00:00:00"/>
  </r>
  <r>
    <n v="5800"/>
    <s v="Versteegh"/>
    <d v="2019-06-05T11:45:00"/>
    <x v="17"/>
    <s v="X731CV"/>
    <n v="15"/>
    <s v="X631CV"/>
    <m/>
    <s v="L"/>
    <d v="1952-02-24T00:00:00"/>
  </r>
  <r>
    <n v="27785"/>
    <s v="Augustuszoon"/>
    <d v="2019-06-05T12:00:00"/>
    <x v="1"/>
    <s v="X731CV"/>
    <n v="15"/>
    <s v="X631CV"/>
    <m/>
    <s v="L"/>
    <d v="2007-02-27T00:00:00"/>
  </r>
  <r>
    <n v="27785"/>
    <s v="Augustuszoon"/>
    <d v="2019-06-05T12:00:00"/>
    <x v="0"/>
    <s v="X731CV"/>
    <n v="15"/>
    <s v="X631CV"/>
    <m/>
    <s v="L"/>
    <d v="2007-02-27T00:00:00"/>
  </r>
  <r>
    <n v="27830"/>
    <s v="Hajjaj"/>
    <d v="2019-06-05T12:15:00"/>
    <x v="1"/>
    <s v="X731CV"/>
    <n v="15"/>
    <s v="X631CV"/>
    <m/>
    <s v="L"/>
    <d v="2007-03-17T00:00:00"/>
  </r>
  <r>
    <n v="27830"/>
    <s v="Hajjaj"/>
    <d v="2019-06-05T12:15:00"/>
    <x v="0"/>
    <s v="X731CV"/>
    <n v="15"/>
    <s v="X631CV"/>
    <m/>
    <s v="L"/>
    <d v="2007-03-17T00:00:00"/>
  </r>
  <r>
    <n v="25512"/>
    <s v="Jorden"/>
    <d v="2019-06-05T12:30:00"/>
    <x v="1"/>
    <s v="X731CV"/>
    <n v="15"/>
    <s v="X631CV"/>
    <m/>
    <s v="L"/>
    <d v="2007-09-21T00:00:00"/>
  </r>
  <r>
    <n v="25512"/>
    <s v="Jorden"/>
    <d v="2019-06-05T12:30:00"/>
    <x v="0"/>
    <s v="X731CV"/>
    <n v="15"/>
    <s v="X631CV"/>
    <m/>
    <s v="L"/>
    <d v="2007-09-21T00:00:00"/>
  </r>
  <r>
    <n v="12473"/>
    <s v="With"/>
    <d v="2019-06-05T12:30:00"/>
    <x v="10"/>
    <s v="X731CV"/>
    <n v="45"/>
    <s v="X631CV"/>
    <m/>
    <s v="L"/>
    <d v="2002-05-12T00:00:00"/>
  </r>
  <r>
    <n v="30816"/>
    <s v="Rood"/>
    <d v="2019-06-05T12:30:00"/>
    <x v="27"/>
    <s v="X731CV"/>
    <n v="60"/>
    <s v="X631CV"/>
    <m/>
    <s v="L"/>
    <d v="1985-11-06T00:00:00"/>
  </r>
  <r>
    <n v="36559"/>
    <s v="Witte"/>
    <d v="2019-06-05T12:30:00"/>
    <x v="13"/>
    <s v="X731CV"/>
    <n v="60"/>
    <s v="X631CV"/>
    <m/>
    <s v="L"/>
    <d v="1992-02-19T00:00:00"/>
  </r>
  <r>
    <n v="36700"/>
    <s v="Smit"/>
    <d v="2019-06-05T12:30:00"/>
    <x v="31"/>
    <s v="X731CV"/>
    <n v="75"/>
    <s v="X631CV"/>
    <n v="0"/>
    <s v="L"/>
    <d v="1973-10-29T00:00:00"/>
  </r>
  <r>
    <n v="16113"/>
    <s v="Steinbach"/>
    <d v="2019-06-05T12:30:00"/>
    <x v="26"/>
    <s v="X731CV"/>
    <n v="90"/>
    <s v="X631CV"/>
    <m/>
    <s v="L"/>
    <d v="1947-09-14T00:00:00"/>
  </r>
  <r>
    <n v="28157"/>
    <s v="POUSTILNIKOFF-POT"/>
    <d v="2019-06-05T12:30:00"/>
    <x v="17"/>
    <s v="X731CV"/>
    <n v="90"/>
    <s v="X631CV"/>
    <n v="0"/>
    <s v="L"/>
    <d v="1935-07-12T00:00:00"/>
  </r>
  <r>
    <n v="2035"/>
    <s v="Vre-de Jong"/>
    <d v="2019-06-05T13:00:00"/>
    <x v="2"/>
    <s v="X731CV"/>
    <n v="15"/>
    <s v="X631CV"/>
    <n v="0"/>
    <s v="L"/>
    <d v="1953-01-28T00:00:00"/>
  </r>
  <r>
    <n v="27940"/>
    <s v="Lim"/>
    <d v="2019-06-05T13:00:00"/>
    <x v="1"/>
    <s v="X731CV"/>
    <n v="15"/>
    <s v="X631CV"/>
    <m/>
    <s v="L"/>
    <d v="2009-09-19T00:00:00"/>
  </r>
  <r>
    <n v="27940"/>
    <s v="Lim"/>
    <d v="2019-06-05T13:00:00"/>
    <x v="0"/>
    <s v="X731CV"/>
    <n v="15"/>
    <s v="X631CV"/>
    <m/>
    <s v="L"/>
    <d v="2009-09-19T00:00:00"/>
  </r>
  <r>
    <n v="23690"/>
    <s v="Leeuwaarde"/>
    <d v="2019-06-05T13:15:00"/>
    <x v="10"/>
    <s v="X731CV"/>
    <n v="45"/>
    <s v="X631CV"/>
    <m/>
    <s v="L"/>
    <d v="2007-03-08T00:00:00"/>
  </r>
  <r>
    <n v="1314"/>
    <s v="Groote"/>
    <d v="2019-06-05T13:30:00"/>
    <x v="17"/>
    <s v="X731CV"/>
    <n v="30"/>
    <s v="X631CV"/>
    <m/>
    <s v="L"/>
    <d v="1945-03-05T00:00:00"/>
  </r>
  <r>
    <n v="29803"/>
    <s v="Siebelink"/>
    <d v="2019-06-05T13:30:00"/>
    <x v="27"/>
    <s v="X731CV"/>
    <n v="45"/>
    <s v="X631CV"/>
    <m/>
    <s v="L"/>
    <d v="1982-04-20T00:00:00"/>
  </r>
  <r>
    <n v="27285"/>
    <s v="Morpurgo"/>
    <d v="2019-06-05T13:30:00"/>
    <x v="28"/>
    <s v="X731CV"/>
    <n v="45"/>
    <s v="X631CV"/>
    <n v="0"/>
    <s v="L"/>
    <d v="1939-05-12T00:00:00"/>
  </r>
  <r>
    <n v="36216"/>
    <s v="Hendriks"/>
    <d v="2019-06-05T13:30:00"/>
    <x v="13"/>
    <s v="X731CV"/>
    <n v="60"/>
    <s v="X631CV"/>
    <m/>
    <s v="L"/>
    <d v="1943-08-18T00:00:00"/>
  </r>
  <r>
    <n v="36000"/>
    <s v="Tijssen-Plesman"/>
    <d v="2019-06-05T13:45:00"/>
    <x v="2"/>
    <s v="X731CV"/>
    <n v="60"/>
    <s v="X631CV"/>
    <n v="0"/>
    <s v="L"/>
    <d v="1949-09-19T00:00:00"/>
  </r>
  <r>
    <n v="21991"/>
    <s v="Bellali"/>
    <d v="2019-06-05T14:00:00"/>
    <x v="1"/>
    <s v="X731CV"/>
    <n v="15"/>
    <s v="X631CV"/>
    <m/>
    <s v="L"/>
    <d v="2008-02-04T00:00:00"/>
  </r>
  <r>
    <n v="17079"/>
    <s v="Khaoudi"/>
    <d v="2019-06-05T14:00:00"/>
    <x v="10"/>
    <s v="X731CV"/>
    <n v="30"/>
    <s v="X631CV"/>
    <m/>
    <s v="L"/>
    <d v="2006-06-18T00:00:00"/>
  </r>
  <r>
    <n v="34981"/>
    <s v="Chui-Woo"/>
    <d v="2019-06-05T14:00:00"/>
    <x v="17"/>
    <s v="X731CV"/>
    <n v="30"/>
    <s v="X631CV"/>
    <m/>
    <s v="L"/>
    <d v="1953-10-13T00:00:00"/>
  </r>
  <r>
    <n v="34807"/>
    <s v="Houten"/>
    <d v="2019-06-05T14:00:00"/>
    <x v="31"/>
    <s v="X731CV"/>
    <n v="30"/>
    <s v="X631CV"/>
    <m/>
    <s v="L"/>
    <d v="1997-06-10T00:00:00"/>
  </r>
  <r>
    <n v="35909"/>
    <s v="Spiekstra"/>
    <d v="2019-06-05T14:00:00"/>
    <x v="26"/>
    <s v="X731CV"/>
    <n v="45"/>
    <s v="X631CV"/>
    <n v="0"/>
    <s v="L"/>
    <d v="1959-09-03T00:00:00"/>
  </r>
  <r>
    <n v="35098"/>
    <s v="Pujols Kroon"/>
    <d v="2019-06-05T14:15:00"/>
    <x v="0"/>
    <s v="X731CV"/>
    <n v="15"/>
    <s v="X631CV"/>
    <n v="0"/>
    <s v="L"/>
    <d v="2012-07-07T00:00:00"/>
  </r>
  <r>
    <n v="35098"/>
    <s v="Pujols Kroon"/>
    <d v="2019-06-05T14:15:00"/>
    <x v="1"/>
    <s v="X731CV"/>
    <n v="30"/>
    <s v="X631CV"/>
    <n v="0"/>
    <s v="L"/>
    <d v="2012-07-07T00:00:00"/>
  </r>
  <r>
    <n v="22064"/>
    <s v="Elzinga"/>
    <d v="2019-06-05T14:15:00"/>
    <x v="27"/>
    <s v="X731CV"/>
    <n v="45"/>
    <s v="X631CV"/>
    <m/>
    <s v="L"/>
    <d v="2002-04-03T00:00:00"/>
  </r>
  <r>
    <n v="23218"/>
    <s v="Rugebregt"/>
    <d v="2019-06-05T14:15:00"/>
    <x v="28"/>
    <s v="X731CV"/>
    <n v="60"/>
    <s v="X631CV"/>
    <m/>
    <s v="L"/>
    <d v="1947-12-19T00:00:00"/>
  </r>
  <r>
    <n v="31783"/>
    <s v="RUTER"/>
    <d v="2019-06-05T14:30:00"/>
    <x v="17"/>
    <s v="X731CV"/>
    <n v="30"/>
    <s v="X631CV"/>
    <m/>
    <s v="L"/>
    <d v="1959-08-19T00:00:00"/>
  </r>
  <r>
    <n v="32677"/>
    <s v="Sar"/>
    <d v="2019-06-05T14:30:00"/>
    <x v="13"/>
    <s v="X731CV"/>
    <n v="45"/>
    <s v="X631CV"/>
    <m/>
    <s v="L"/>
    <d v="1976-04-09T00:00:00"/>
  </r>
  <r>
    <n v="31178"/>
    <s v="Philips"/>
    <d v="2019-06-05T14:30:00"/>
    <x v="10"/>
    <s v="X731CV"/>
    <n v="45"/>
    <s v="X631CV"/>
    <m/>
    <s v="L"/>
    <d v="2008-03-04T00:00:00"/>
  </r>
  <r>
    <n v="26896"/>
    <s v="Hoor"/>
    <d v="2019-06-05T14:30:00"/>
    <x v="31"/>
    <s v="X731CV"/>
    <n v="90"/>
    <s v="X631CV"/>
    <n v="0"/>
    <s v="L"/>
    <d v="2004-02-16T00:00:00"/>
  </r>
  <r>
    <n v="31202"/>
    <s v="Kaya"/>
    <d v="2019-06-05T14:45:00"/>
    <x v="1"/>
    <s v="X731CV"/>
    <n v="15"/>
    <s v="X631CV"/>
    <m/>
    <s v="L"/>
    <d v="2011-03-26T00:00:00"/>
  </r>
  <r>
    <n v="36000"/>
    <s v="Tijssen-Plesman"/>
    <d v="2019-06-05T14:45:00"/>
    <x v="26"/>
    <s v="X731CV"/>
    <n v="45"/>
    <s v="X631CV"/>
    <n v="0"/>
    <s v="L"/>
    <d v="1949-09-19T00:00:00"/>
  </r>
  <r>
    <n v="21112"/>
    <s v="Mortel"/>
    <d v="2019-06-05T15:00:00"/>
    <x v="17"/>
    <s v="X731CV"/>
    <n v="15"/>
    <s v="X631CV"/>
    <m/>
    <s v="L"/>
    <d v="1956-04-30T00:00:00"/>
  </r>
  <r>
    <n v="20403"/>
    <s v="Abdulla"/>
    <d v="2019-06-05T15:00:00"/>
    <x v="1"/>
    <s v="X731CV"/>
    <n v="30"/>
    <s v="X631CV"/>
    <m/>
    <s v="L"/>
    <d v="2006-09-14T00:00:00"/>
  </r>
  <r>
    <n v="28989"/>
    <s v="Yalinkaya"/>
    <d v="2019-06-05T15:00:00"/>
    <x v="27"/>
    <s v="X731CV"/>
    <n v="30"/>
    <s v="X631CV"/>
    <m/>
    <s v="L"/>
    <d v="2011-03-18T00:00:00"/>
  </r>
  <r>
    <n v="17671"/>
    <s v="Fadil"/>
    <d v="2019-06-05T15:15:00"/>
    <x v="1"/>
    <s v="X731CV"/>
    <n v="15"/>
    <s v="X631CV"/>
    <m/>
    <s v="L"/>
    <d v="2008-03-01T00:00:00"/>
  </r>
  <r>
    <n v="31395"/>
    <s v="Reijs-Hopman"/>
    <d v="2019-06-05T15:15:00"/>
    <x v="28"/>
    <s v="X731CV"/>
    <n v="45"/>
    <s v="X631CV"/>
    <m/>
    <s v="L"/>
    <d v="1938-04-07T00:00:00"/>
  </r>
  <r>
    <n v="19955"/>
    <s v="Ziyani"/>
    <d v="2019-06-05T15:30:00"/>
    <x v="1"/>
    <s v="X731CV"/>
    <n v="30"/>
    <s v="X631CV"/>
    <m/>
    <s v="L"/>
    <d v="2007-04-18T00:00:00"/>
  </r>
  <r>
    <n v="25904"/>
    <s v="Yalinkaya"/>
    <d v="2019-06-05T15:30:00"/>
    <x v="27"/>
    <s v="X731CV"/>
    <n v="30"/>
    <s v="X631CV"/>
    <m/>
    <s v="L"/>
    <d v="2006-01-01T00:00:00"/>
  </r>
  <r>
    <n v="26334"/>
    <s v="Bisschop"/>
    <d v="2019-06-05T15:45:00"/>
    <x v="17"/>
    <s v="X731CV"/>
    <n v="15"/>
    <s v="X631CV"/>
    <m/>
    <s v="L"/>
    <d v="1991-02-24T00:00:00"/>
  </r>
  <r>
    <n v="29526"/>
    <s v="Hadouchi"/>
    <d v="2019-06-06T08:00:00"/>
    <x v="32"/>
    <s v="X731CV"/>
    <n v="120"/>
    <s v="X631CV"/>
    <n v="120"/>
    <s v="L"/>
    <d v="2011-01-31T00:00:00"/>
  </r>
  <r>
    <n v="19670"/>
    <s v="Berg"/>
    <d v="2019-06-06T08:00:00"/>
    <x v="26"/>
    <s v="X731CV"/>
    <n v="180"/>
    <s v="X631CV"/>
    <n v="180"/>
    <s v="L"/>
    <d v="2005-02-17T00:00:00"/>
  </r>
  <r>
    <n v="33748"/>
    <s v="Tiggelhoven"/>
    <d v="2019-06-06T08:15:00"/>
    <x v="31"/>
    <s v="X731CV"/>
    <n v="45"/>
    <s v="X631CV"/>
    <n v="0"/>
    <s v="L"/>
    <d v="1978-05-09T00:00:00"/>
  </r>
  <r>
    <n v="36279"/>
    <s v="Kesteren"/>
    <d v="2019-06-06T08:15:00"/>
    <x v="9"/>
    <s v="X731CV"/>
    <n v="60"/>
    <s v="X631CV"/>
    <n v="0"/>
    <s v="L"/>
    <d v="1964-05-18T00:00:00"/>
  </r>
  <r>
    <n v="33384"/>
    <s v="Werners"/>
    <d v="2019-06-06T08:30:00"/>
    <x v="28"/>
    <s v="U35"/>
    <n v="30"/>
    <s v="X631CV"/>
    <m/>
    <s v="L"/>
    <d v="1957-04-15T00:00:00"/>
  </r>
  <r>
    <n v="15972"/>
    <s v="Mourik"/>
    <d v="2019-06-06T08:45:00"/>
    <x v="27"/>
    <s v="X731CV"/>
    <n v="15"/>
    <s v="X631CV"/>
    <m/>
    <s v="L"/>
    <d v="2005-09-14T00:00:00"/>
  </r>
  <r>
    <n v="15972"/>
    <s v="Mourik"/>
    <d v="2019-06-06T08:45:00"/>
    <x v="0"/>
    <s v="X731CV"/>
    <n v="15"/>
    <s v="X631CV"/>
    <m/>
    <s v="L"/>
    <d v="2005-09-14T00:00:00"/>
  </r>
  <r>
    <n v="29440"/>
    <s v="Soons"/>
    <d v="2019-06-06T08:45:00"/>
    <x v="20"/>
    <s v="X731CV"/>
    <n v="45"/>
    <s v="X631CV"/>
    <m/>
    <s v="L"/>
    <d v="2001-12-08T00:00:00"/>
  </r>
  <r>
    <n v="12457"/>
    <s v="Bijl"/>
    <d v="2019-06-06T08:45:00"/>
    <x v="33"/>
    <s v="X731CV"/>
    <n v="45"/>
    <s v="X631CV"/>
    <m/>
    <s v="L"/>
    <d v="1986-08-17T00:00:00"/>
  </r>
  <r>
    <n v="3896"/>
    <s v="Schulein"/>
    <d v="2019-06-06T08:45:00"/>
    <x v="6"/>
    <s v="X731CV"/>
    <n v="60"/>
    <s v="X631CV"/>
    <m/>
    <s v="L"/>
    <d v="1980-10-19T00:00:00"/>
  </r>
  <r>
    <n v="28713"/>
    <s v="Soeter"/>
    <d v="2019-06-06T08:45:00"/>
    <x v="34"/>
    <s v="X731CV"/>
    <n v="60"/>
    <s v="X631CV"/>
    <m/>
    <s v="L"/>
    <d v="1959-07-19T00:00:00"/>
  </r>
  <r>
    <n v="36266"/>
    <s v="Baddaou"/>
    <d v="2019-06-06T08:45:00"/>
    <x v="35"/>
    <s v="X731CV"/>
    <n v="75"/>
    <s v="X631CV"/>
    <m/>
    <s v="L"/>
    <d v="1987-11-28T00:00:00"/>
  </r>
  <r>
    <n v="28720"/>
    <s v="Aslan"/>
    <d v="2019-06-06T08:45:00"/>
    <x v="36"/>
    <s v="X731CV"/>
    <n v="120"/>
    <s v="X631CV"/>
    <m/>
    <s v="L"/>
    <d v="1985-06-26T00:00:00"/>
  </r>
  <r>
    <n v="16574"/>
    <s v="Pique"/>
    <d v="2019-06-06T09:00:00"/>
    <x v="27"/>
    <s v="X731CV"/>
    <n v="15"/>
    <s v="X631CV"/>
    <m/>
    <s v="L"/>
    <d v="2001-04-10T00:00:00"/>
  </r>
  <r>
    <n v="16574"/>
    <s v="Pique"/>
    <d v="2019-06-06T09:00:00"/>
    <x v="0"/>
    <s v="X731CV"/>
    <n v="15"/>
    <s v="X631CV"/>
    <m/>
    <s v="L"/>
    <d v="2001-04-10T00:00:00"/>
  </r>
  <r>
    <n v="23530"/>
    <s v="Pascha-Weijling"/>
    <d v="2019-06-06T09:00:00"/>
    <x v="25"/>
    <s v="X731CV"/>
    <n v="30"/>
    <s v="X631CV"/>
    <m/>
    <s v="L"/>
    <d v="1942-10-13T00:00:00"/>
  </r>
  <r>
    <n v="28581"/>
    <s v="Broekhuijsen"/>
    <d v="2019-06-06T09:00:00"/>
    <x v="28"/>
    <s v="U35"/>
    <n v="30"/>
    <s v="X631CV"/>
    <m/>
    <s v="L"/>
    <d v="1944-08-17T00:00:00"/>
  </r>
  <r>
    <n v="34189"/>
    <s v="Spoorenberg"/>
    <d v="2019-06-06T09:00:00"/>
    <x v="31"/>
    <s v="X731CV"/>
    <n v="30"/>
    <s v="X631CV"/>
    <m/>
    <s v="L"/>
    <d v="1983-01-26T00:00:00"/>
  </r>
  <r>
    <n v="32619"/>
    <s v="Niehorster"/>
    <d v="2019-06-06T09:00:00"/>
    <x v="29"/>
    <s v="X731CV"/>
    <n v="45"/>
    <s v="X631CV"/>
    <n v="0"/>
    <s v="L"/>
    <d v="1927-06-10T00:00:00"/>
  </r>
  <r>
    <n v="12435"/>
    <s v="Turgut"/>
    <d v="2019-06-06T09:00:00"/>
    <x v="37"/>
    <s v="X731CV"/>
    <n v="60"/>
    <s v="X631CV"/>
    <n v="0"/>
    <s v="L"/>
    <d v="2005-01-12T00:00:00"/>
  </r>
  <r>
    <n v="19446"/>
    <s v="Tasa"/>
    <d v="2019-06-06T09:15:00"/>
    <x v="27"/>
    <s v="X731CV"/>
    <n v="15"/>
    <s v="X631CV"/>
    <m/>
    <s v="L"/>
    <d v="2006-12-24T00:00:00"/>
  </r>
  <r>
    <n v="19446"/>
    <s v="Tasa"/>
    <d v="2019-06-06T09:15:00"/>
    <x v="0"/>
    <s v="X731CV"/>
    <n v="15"/>
    <s v="X631CV"/>
    <m/>
    <s v="L"/>
    <d v="2006-12-24T00:00:00"/>
  </r>
  <r>
    <n v="31017"/>
    <s v="Heidinga"/>
    <d v="2019-06-06T09:15:00"/>
    <x v="9"/>
    <s v="X731CV"/>
    <n v="30"/>
    <s v="X631CV"/>
    <m/>
    <s v="L"/>
    <d v="1973-04-04T00:00:00"/>
  </r>
  <r>
    <n v="36614"/>
    <s v="Agarbi"/>
    <d v="2019-06-06T09:30:00"/>
    <x v="38"/>
    <s v="X731CV"/>
    <n v="0"/>
    <s v="X631CV"/>
    <n v="30"/>
    <s v="L"/>
    <d v="2011-10-15T00:00:00"/>
  </r>
  <r>
    <n v="17787"/>
    <s v="Tebi"/>
    <d v="2019-06-06T09:30:00"/>
    <x v="27"/>
    <s v="X731CV"/>
    <n v="15"/>
    <s v="X631CV"/>
    <m/>
    <s v="L"/>
    <d v="2006-04-10T00:00:00"/>
  </r>
  <r>
    <n v="17787"/>
    <s v="Tebi"/>
    <d v="2019-06-06T09:30:00"/>
    <x v="0"/>
    <s v="X731CV"/>
    <n v="15"/>
    <s v="X631CV"/>
    <m/>
    <s v="L"/>
    <d v="2006-04-10T00:00:00"/>
  </r>
  <r>
    <n v="36557"/>
    <s v="Houdijk"/>
    <d v="2019-06-06T09:30:00"/>
    <x v="25"/>
    <s v="X731CV"/>
    <n v="30"/>
    <s v="X631CV"/>
    <m/>
    <s v="L"/>
    <d v="1956-06-06T00:00:00"/>
  </r>
  <r>
    <n v="12457"/>
    <s v="Bijl"/>
    <d v="2019-06-06T09:30:00"/>
    <x v="20"/>
    <s v="X731CV"/>
    <n v="30"/>
    <s v="X631CV"/>
    <m/>
    <s v="L"/>
    <d v="1986-08-17T00:00:00"/>
  </r>
  <r>
    <n v="31464"/>
    <s v="Tambach"/>
    <d v="2019-06-06T09:30:00"/>
    <x v="33"/>
    <s v="X731CV"/>
    <n v="30"/>
    <s v="X631CV"/>
    <m/>
    <s v="L"/>
    <d v="1983-04-26T00:00:00"/>
  </r>
  <r>
    <n v="14697"/>
    <s v="Abdellaoui"/>
    <d v="2019-06-06T09:45:00"/>
    <x v="27"/>
    <s v="X731CV"/>
    <n v="15"/>
    <s v="X631CV"/>
    <m/>
    <s v="L"/>
    <d v="2004-03-30T00:00:00"/>
  </r>
  <r>
    <n v="14697"/>
    <s v="Abdellaoui"/>
    <d v="2019-06-06T09:45:00"/>
    <x v="0"/>
    <s v="X731CV"/>
    <n v="15"/>
    <s v="X631CV"/>
    <m/>
    <s v="L"/>
    <d v="2004-03-30T00:00:00"/>
  </r>
  <r>
    <n v="30663"/>
    <s v="Leeuwe"/>
    <d v="2019-06-06T09:45:00"/>
    <x v="3"/>
    <s v="X731CV"/>
    <n v="15"/>
    <s v="X631CV"/>
    <m/>
    <s v="L"/>
    <d v="1981-11-30T00:00:00"/>
  </r>
  <r>
    <n v="33563"/>
    <s v="Boedhoe"/>
    <d v="2019-06-06T09:45:00"/>
    <x v="6"/>
    <s v="X731CV"/>
    <n v="30"/>
    <s v="X631CV"/>
    <n v="0"/>
    <s v="L"/>
    <d v="1971-12-16T00:00:00"/>
  </r>
  <r>
    <n v="31635"/>
    <s v="Adely"/>
    <d v="2019-06-06T09:45:00"/>
    <x v="28"/>
    <s v="U35"/>
    <n v="30"/>
    <s v="X631CV"/>
    <m/>
    <s v="L"/>
    <d v="1944-07-16T00:00:00"/>
  </r>
  <r>
    <n v="33120"/>
    <s v="Gijsbers"/>
    <d v="2019-06-06T09:45:00"/>
    <x v="39"/>
    <s v="X731CV"/>
    <n v="45"/>
    <s v="X631CV"/>
    <m/>
    <s v="L"/>
    <d v="1956-08-06T00:00:00"/>
  </r>
  <r>
    <n v="20473"/>
    <s v="Poolman"/>
    <d v="2019-06-06T09:45:00"/>
    <x v="9"/>
    <s v="X731CV"/>
    <n v="45"/>
    <s v="X631CV"/>
    <m/>
    <s v="L"/>
    <d v="2003-07-19T00:00:00"/>
  </r>
  <r>
    <n v="35222"/>
    <s v="Doorn"/>
    <d v="2019-06-06T09:45:00"/>
    <x v="40"/>
    <s v="X731CV"/>
    <n v="75"/>
    <s v="X631CV"/>
    <m/>
    <s v="L"/>
    <d v="1998-08-05T00:00:00"/>
  </r>
  <r>
    <n v="1830"/>
    <s v="Bandeira"/>
    <d v="2019-06-06T10:00:00"/>
    <x v="27"/>
    <s v="X731CV"/>
    <n v="15"/>
    <s v="X631CV"/>
    <m/>
    <s v="L"/>
    <d v="2005-07-08T00:00:00"/>
  </r>
  <r>
    <n v="1830"/>
    <s v="Bandeira"/>
    <d v="2019-06-06T10:00:00"/>
    <x v="0"/>
    <s v="X731CV"/>
    <n v="15"/>
    <s v="X631CV"/>
    <m/>
    <s v="L"/>
    <d v="2005-07-08T00:00:00"/>
  </r>
  <r>
    <n v="27578"/>
    <s v="Monster"/>
    <d v="2019-06-06T10:00:00"/>
    <x v="25"/>
    <s v="X731CV"/>
    <n v="30"/>
    <s v="X631CV"/>
    <m/>
    <s v="L"/>
    <d v="1972-04-03T00:00:00"/>
  </r>
  <r>
    <n v="9339"/>
    <s v="Alink"/>
    <d v="2019-06-06T10:00:00"/>
    <x v="3"/>
    <s v="X731CV"/>
    <n v="30"/>
    <s v="X631CV"/>
    <m/>
    <s v="L"/>
    <d v="1991-10-30T00:00:00"/>
  </r>
  <r>
    <n v="35430"/>
    <s v="VERDONK-BLOUW"/>
    <d v="2019-06-06T10:00:00"/>
    <x v="41"/>
    <s v="X731CV"/>
    <n v="45"/>
    <s v="X631CV"/>
    <n v="0"/>
    <s v="L"/>
    <d v="1963-05-30T00:00:00"/>
  </r>
  <r>
    <n v="9339"/>
    <s v="Alink"/>
    <d v="2019-06-06T10:00:00"/>
    <x v="33"/>
    <s v="X731CV"/>
    <n v="60"/>
    <s v="X631CV"/>
    <m/>
    <s v="L"/>
    <d v="1991-10-30T00:00:00"/>
  </r>
  <r>
    <n v="34926"/>
    <s v="Lakeman"/>
    <d v="2019-06-06T10:00:00"/>
    <x v="20"/>
    <s v="X731CV"/>
    <n v="75"/>
    <s v="X631CV"/>
    <n v="0"/>
    <s v="L"/>
    <d v="1997-12-08T00:00:00"/>
  </r>
  <r>
    <n v="21109"/>
    <s v="Omare"/>
    <d v="2019-06-06T10:00:00"/>
    <x v="32"/>
    <s v="X731CV"/>
    <n v="180"/>
    <s v="X631CV"/>
    <n v="180"/>
    <s v="L"/>
    <d v="1976-06-02T00:00:00"/>
  </r>
  <r>
    <n v="16459"/>
    <s v="Elaziz"/>
    <d v="2019-06-06T10:15:00"/>
    <x v="27"/>
    <s v="X731CV"/>
    <n v="15"/>
    <s v="X631CV"/>
    <m/>
    <s v="L"/>
    <d v="2005-01-31T00:00:00"/>
  </r>
  <r>
    <n v="16459"/>
    <s v="Elaziz"/>
    <d v="2019-06-06T10:15:00"/>
    <x v="0"/>
    <s v="X731CV"/>
    <n v="15"/>
    <s v="X631CV"/>
    <m/>
    <s v="L"/>
    <d v="2005-01-31T00:00:00"/>
  </r>
  <r>
    <n v="35640"/>
    <s v="Bessem"/>
    <d v="2019-06-06T10:15:00"/>
    <x v="6"/>
    <s v="X731CV"/>
    <n v="30"/>
    <s v="X631CV"/>
    <m/>
    <s v="L"/>
    <d v="1965-11-05T00:00:00"/>
  </r>
  <r>
    <n v="13860"/>
    <s v="Mohebi"/>
    <d v="2019-06-06T10:30:00"/>
    <x v="27"/>
    <s v="X731CV"/>
    <n v="15"/>
    <s v="X631CV"/>
    <m/>
    <s v="L"/>
    <d v="2005-09-16T00:00:00"/>
  </r>
  <r>
    <n v="13860"/>
    <s v="Mohebi"/>
    <d v="2019-06-06T10:30:00"/>
    <x v="0"/>
    <s v="X731CV"/>
    <n v="15"/>
    <s v="X631CV"/>
    <m/>
    <s v="L"/>
    <d v="2005-09-16T00:00:00"/>
  </r>
  <r>
    <n v="34429"/>
    <s v="Karpathios"/>
    <d v="2019-06-06T10:30:00"/>
    <x v="25"/>
    <s v="X731CV"/>
    <n v="30"/>
    <s v="X631CV"/>
    <m/>
    <s v="L"/>
    <d v="2005-10-01T00:00:00"/>
  </r>
  <r>
    <n v="36661"/>
    <s v="Ummels"/>
    <d v="2019-06-06T10:30:00"/>
    <x v="35"/>
    <s v="X731CV"/>
    <n v="30"/>
    <s v="X631CV"/>
    <m/>
    <s v="W"/>
    <d v="1968-04-13T00:00:00"/>
  </r>
  <r>
    <n v="1513"/>
    <s v="Gijse"/>
    <d v="2019-06-06T10:30:00"/>
    <x v="3"/>
    <s v="X731CV"/>
    <n v="30"/>
    <s v="X631CV"/>
    <m/>
    <s v="L"/>
    <d v="1973-08-29T00:00:00"/>
  </r>
  <r>
    <n v="34638"/>
    <s v="Peeters-Eliazer"/>
    <d v="2019-06-06T10:30:00"/>
    <x v="28"/>
    <s v="U35"/>
    <n v="60"/>
    <s v="X631CV"/>
    <m/>
    <s v="L"/>
    <d v="1930-12-17T00:00:00"/>
  </r>
  <r>
    <n v="25792"/>
    <s v="Damri"/>
    <d v="2019-06-06T10:30:00"/>
    <x v="9"/>
    <s v="X731CV"/>
    <n v="60"/>
    <s v="X631CV"/>
    <n v="0"/>
    <s v="L"/>
    <d v="1972-06-24T00:00:00"/>
  </r>
  <r>
    <n v="36537"/>
    <s v="Chidi"/>
    <d v="2019-06-06T10:45:00"/>
    <x v="38"/>
    <s v="X731CV"/>
    <n v="0"/>
    <s v="X631CV"/>
    <n v="30"/>
    <s v="L"/>
    <d v="2014-09-22T00:00:00"/>
  </r>
  <r>
    <n v="13977"/>
    <s v="Isik"/>
    <d v="2019-06-06T10:45:00"/>
    <x v="27"/>
    <s v="X731CV"/>
    <n v="15"/>
    <s v="X631CV"/>
    <m/>
    <s v="L"/>
    <d v="2001-09-17T00:00:00"/>
  </r>
  <r>
    <n v="13977"/>
    <s v="Isik"/>
    <d v="2019-06-06T10:45:00"/>
    <x v="0"/>
    <s v="X731CV"/>
    <n v="15"/>
    <s v="X631CV"/>
    <m/>
    <s v="L"/>
    <d v="2001-09-17T00:00:00"/>
  </r>
  <r>
    <n v="29593"/>
    <s v="Eekelen-Nostheide"/>
    <d v="2019-06-06T10:45:00"/>
    <x v="36"/>
    <s v="X731CV"/>
    <n v="30"/>
    <s v="X631CV"/>
    <n v="0"/>
    <s v="L"/>
    <d v="1953-11-06T00:00:00"/>
  </r>
  <r>
    <n v="407"/>
    <s v="Stakel"/>
    <d v="2019-06-06T11:00:00"/>
    <x v="27"/>
    <s v="X731CV"/>
    <n v="15"/>
    <s v="X631CV"/>
    <m/>
    <s v="L"/>
    <d v="2004-03-05T00:00:00"/>
  </r>
  <r>
    <n v="407"/>
    <s v="Stakel"/>
    <d v="2019-06-06T11:00:00"/>
    <x v="0"/>
    <s v="X731CV"/>
    <n v="15"/>
    <s v="X631CV"/>
    <m/>
    <s v="L"/>
    <d v="2004-03-05T00:00:00"/>
  </r>
  <r>
    <n v="20417"/>
    <s v="Schumacher-van Loon"/>
    <d v="2019-06-06T11:00:00"/>
    <x v="25"/>
    <s v="X731CV"/>
    <n v="30"/>
    <s v="X631CV"/>
    <m/>
    <s v="L"/>
    <d v="1955-03-23T00:00:00"/>
  </r>
  <r>
    <n v="8346"/>
    <s v="Dam"/>
    <d v="2019-06-06T11:00:00"/>
    <x v="3"/>
    <s v="X731CV"/>
    <n v="30"/>
    <s v="X631CV"/>
    <m/>
    <s v="L"/>
    <d v="1980-01-04T00:00:00"/>
  </r>
  <r>
    <n v="33029"/>
    <s v="Pisa"/>
    <d v="2019-06-06T11:00:00"/>
    <x v="35"/>
    <s v="X731CV"/>
    <n v="60"/>
    <s v="X631CV"/>
    <n v="0"/>
    <s v="L"/>
    <d v="1983-06-02T00:00:00"/>
  </r>
  <r>
    <n v="36484"/>
    <s v="Hees"/>
    <d v="2019-06-06T11:00:00"/>
    <x v="37"/>
    <s v="X731CV"/>
    <n v="60"/>
    <s v="X631CV"/>
    <m/>
    <s v="L"/>
    <d v="2003-02-26T00:00:00"/>
  </r>
  <r>
    <n v="35405"/>
    <s v="Waal"/>
    <d v="2019-06-06T11:00:00"/>
    <x v="41"/>
    <s v="X731CV"/>
    <n v="60"/>
    <s v="X631CV"/>
    <m/>
    <s v="L"/>
    <d v="1978-12-17T00:00:00"/>
  </r>
  <r>
    <n v="18677"/>
    <s v="Neerijnen"/>
    <d v="2019-06-06T11:00:00"/>
    <x v="31"/>
    <s v="X731CV"/>
    <n v="60"/>
    <s v="X631CV"/>
    <m/>
    <s v="L"/>
    <d v="1950-12-04T00:00:00"/>
  </r>
  <r>
    <n v="12441"/>
    <s v="Pronk"/>
    <d v="2019-06-06T11:00:00"/>
    <x v="33"/>
    <s v="X731CV"/>
    <n v="60"/>
    <s v="X631CV"/>
    <m/>
    <s v="L"/>
    <d v="1966-04-17T00:00:00"/>
  </r>
  <r>
    <n v="23811"/>
    <s v="Heijnen"/>
    <d v="2019-06-06T11:00:00"/>
    <x v="34"/>
    <s v="X731CV"/>
    <n v="240"/>
    <s v="X631CV"/>
    <n v="240"/>
    <s v="L"/>
    <d v="1991-12-18T00:00:00"/>
  </r>
  <r>
    <n v="25331"/>
    <s v="Hesse"/>
    <d v="2019-06-06T11:15:00"/>
    <x v="27"/>
    <s v="X731CV"/>
    <n v="15"/>
    <s v="X631CV"/>
    <m/>
    <s v="L"/>
    <d v="2005-09-09T00:00:00"/>
  </r>
  <r>
    <n v="25331"/>
    <s v="Hesse"/>
    <d v="2019-06-06T11:15:00"/>
    <x v="0"/>
    <s v="X731CV"/>
    <n v="15"/>
    <s v="X631CV"/>
    <m/>
    <s v="L"/>
    <d v="2005-09-09T00:00:00"/>
  </r>
  <r>
    <n v="31602"/>
    <s v="Bruines"/>
    <d v="2019-06-06T11:15:00"/>
    <x v="6"/>
    <s v="X731CV"/>
    <n v="45"/>
    <s v="X631CV"/>
    <n v="0"/>
    <s v="L"/>
    <d v="1952-02-14T00:00:00"/>
  </r>
  <r>
    <n v="35241"/>
    <s v="Moestadja"/>
    <d v="2019-06-06T11:15:00"/>
    <x v="40"/>
    <s v="X731CV"/>
    <n v="45"/>
    <s v="X631CV"/>
    <m/>
    <s v="L"/>
    <d v="1982-01-07T00:00:00"/>
  </r>
  <r>
    <n v="32466"/>
    <s v="Bunar"/>
    <d v="2019-06-06T11:30:00"/>
    <x v="38"/>
    <s v="X731CV"/>
    <n v="0"/>
    <s v="X631CV"/>
    <n v="30"/>
    <s v="L"/>
    <d v="2015-04-28T00:00:00"/>
  </r>
  <r>
    <n v="12311"/>
    <s v="Visser"/>
    <d v="2019-06-06T11:30:00"/>
    <x v="27"/>
    <s v="X731CV"/>
    <n v="15"/>
    <s v="X631CV"/>
    <m/>
    <s v="L"/>
    <d v="2003-08-29T00:00:00"/>
  </r>
  <r>
    <n v="12311"/>
    <s v="Visser"/>
    <d v="2019-06-06T11:30:00"/>
    <x v="0"/>
    <s v="X731CV"/>
    <n v="15"/>
    <s v="X631CV"/>
    <m/>
    <s v="L"/>
    <d v="2003-08-29T00:00:00"/>
  </r>
  <r>
    <n v="36758"/>
    <s v="Groot"/>
    <d v="2019-06-06T11:30:00"/>
    <x v="25"/>
    <s v="X731CV"/>
    <n v="30"/>
    <s v="X631CV"/>
    <m/>
    <s v="L"/>
    <d v="1955-11-19T00:00:00"/>
  </r>
  <r>
    <n v="4387"/>
    <s v="Merenciana"/>
    <d v="2019-06-06T11:30:00"/>
    <x v="36"/>
    <s v="X731CV"/>
    <n v="30"/>
    <s v="X631CV"/>
    <m/>
    <s v="L"/>
    <d v="1948-06-02T00:00:00"/>
  </r>
  <r>
    <n v="34322"/>
    <s v="Scholten"/>
    <d v="2019-06-06T11:30:00"/>
    <x v="28"/>
    <s v="U35"/>
    <n v="30"/>
    <s v="X631CV"/>
    <m/>
    <s v="L"/>
    <d v="1934-03-25T00:00:00"/>
  </r>
  <r>
    <n v="12441"/>
    <s v="Pronk"/>
    <d v="2019-06-06T11:30:00"/>
    <x v="3"/>
    <s v="X731CV"/>
    <n v="30"/>
    <s v="X631CV"/>
    <m/>
    <s v="L"/>
    <d v="1966-04-17T00:00:00"/>
  </r>
  <r>
    <n v="12966"/>
    <s v="Salah"/>
    <d v="2019-06-06T11:30:00"/>
    <x v="9"/>
    <s v="X731CV"/>
    <n v="30"/>
    <s v="X631CV"/>
    <m/>
    <s v="L"/>
    <d v="1988-12-23T00:00:00"/>
  </r>
  <r>
    <n v="17125"/>
    <s v="Borggreve"/>
    <d v="2019-06-06T12:00:00"/>
    <x v="27"/>
    <s v="X731CV"/>
    <n v="15"/>
    <s v="X631CV"/>
    <n v="0"/>
    <s v="L"/>
    <d v="2001-11-12T00:00:00"/>
  </r>
  <r>
    <n v="17125"/>
    <s v="Borggreve"/>
    <d v="2019-06-06T12:00:00"/>
    <x v="0"/>
    <s v="X731CV"/>
    <n v="15"/>
    <s v="X631CV"/>
    <m/>
    <s v="L"/>
    <d v="2001-11-12T00:00:00"/>
  </r>
  <r>
    <n v="36592"/>
    <s v="Bolinde"/>
    <d v="2019-06-06T12:00:00"/>
    <x v="25"/>
    <s v="X731CV"/>
    <n v="30"/>
    <s v="X631CV"/>
    <m/>
    <s v="L"/>
    <d v="1954-02-11T00:00:00"/>
  </r>
  <r>
    <n v="12824"/>
    <s v="Mohamed Kamel"/>
    <d v="2019-06-06T12:15:00"/>
    <x v="27"/>
    <s v="X731CV"/>
    <n v="15"/>
    <s v="X631CV"/>
    <m/>
    <s v="L"/>
    <d v="2001-11-30T00:00:00"/>
  </r>
  <r>
    <n v="12824"/>
    <s v="Mohamed Kamel"/>
    <d v="2019-06-06T12:15:00"/>
    <x v="0"/>
    <s v="X731CV"/>
    <n v="15"/>
    <s v="X631CV"/>
    <m/>
    <s v="L"/>
    <d v="2001-11-30T00:00:00"/>
  </r>
  <r>
    <n v="15486"/>
    <s v="Ngusse Tadss"/>
    <d v="2019-06-06T12:30:00"/>
    <x v="27"/>
    <s v="X731CV"/>
    <n v="15"/>
    <s v="X631CV"/>
    <m/>
    <s v="L"/>
    <d v="2001-08-29T00:00:00"/>
  </r>
  <r>
    <n v="15486"/>
    <s v="Ngusse Tadss"/>
    <d v="2019-06-06T12:30:00"/>
    <x v="0"/>
    <s v="X731CV"/>
    <n v="15"/>
    <s v="X631CV"/>
    <m/>
    <s v="L"/>
    <d v="2001-08-29T00:00:00"/>
  </r>
  <r>
    <n v="7335"/>
    <s v="GURKAN"/>
    <d v="2019-06-06T12:30:00"/>
    <x v="35"/>
    <s v="X731CV"/>
    <n v="30"/>
    <s v="X631CV"/>
    <m/>
    <s v="L"/>
    <d v="1979-06-02T00:00:00"/>
  </r>
  <r>
    <n v="11655"/>
    <s v="Soesan"/>
    <d v="2019-06-06T12:30:00"/>
    <x v="36"/>
    <s v="X731CV"/>
    <n v="30"/>
    <s v="X631CV"/>
    <m/>
    <s v="L"/>
    <d v="1947-06-16T00:00:00"/>
  </r>
  <r>
    <n v="33501"/>
    <s v="Last"/>
    <d v="2019-06-06T12:30:00"/>
    <x v="28"/>
    <s v="U35"/>
    <n v="30"/>
    <s v="X631CV"/>
    <m/>
    <s v="L"/>
    <d v="1926-02-09T00:00:00"/>
  </r>
  <r>
    <n v="35611"/>
    <s v="Tholenaars-Loupias"/>
    <d v="2019-06-06T12:30:00"/>
    <x v="31"/>
    <s v="X731CV"/>
    <n v="30"/>
    <s v="X631CV"/>
    <m/>
    <s v="L"/>
    <d v="1968-04-09T00:00:00"/>
  </r>
  <r>
    <n v="26481"/>
    <s v="Jager"/>
    <d v="2019-06-06T12:30:00"/>
    <x v="33"/>
    <s v="X731CV"/>
    <n v="30"/>
    <s v="X631CV"/>
    <m/>
    <s v="L"/>
    <d v="1945-03-25T00:00:00"/>
  </r>
  <r>
    <n v="27942"/>
    <s v="Oppong"/>
    <d v="2019-06-06T12:30:00"/>
    <x v="3"/>
    <s v="X731CV"/>
    <n v="30"/>
    <s v="X631CV"/>
    <n v="0"/>
    <s v="L"/>
    <d v="2007-03-18T00:00:00"/>
  </r>
  <r>
    <n v="30598"/>
    <s v="Smitte"/>
    <d v="2019-06-06T12:30:00"/>
    <x v="9"/>
    <s v="X731CV"/>
    <n v="30"/>
    <s v="X631CV"/>
    <m/>
    <s v="L"/>
    <d v="1962-12-01T00:00:00"/>
  </r>
  <r>
    <n v="7408"/>
    <s v="Amar"/>
    <d v="2019-06-06T12:30:00"/>
    <x v="6"/>
    <s v="X731CV"/>
    <n v="45"/>
    <s v="X631CV"/>
    <m/>
    <s v="L"/>
    <d v="1998-05-19T00:00:00"/>
  </r>
  <r>
    <n v="35695"/>
    <s v="Half"/>
    <d v="2019-06-06T12:30:00"/>
    <x v="40"/>
    <s v="X731CV"/>
    <n v="60"/>
    <s v="X631CV"/>
    <n v="0"/>
    <s v="L"/>
    <d v="1962-08-13T00:00:00"/>
  </r>
  <r>
    <n v="34722"/>
    <s v="Pasztor"/>
    <d v="2019-06-06T12:30:00"/>
    <x v="41"/>
    <s v="X731CV"/>
    <n v="60"/>
    <s v="X631CV"/>
    <m/>
    <s v="L"/>
    <d v="1974-09-28T00:00:00"/>
  </r>
  <r>
    <n v="36599"/>
    <s v="Loenen"/>
    <d v="2019-06-06T12:30:00"/>
    <x v="37"/>
    <s v="X731CV"/>
    <n v="75"/>
    <s v="X631CV"/>
    <m/>
    <s v="L"/>
    <d v="2003-07-25T00:00:00"/>
  </r>
  <r>
    <n v="13935"/>
    <s v="Kolestein"/>
    <d v="2019-06-06T12:45:00"/>
    <x v="27"/>
    <s v="X731CV"/>
    <n v="15"/>
    <s v="X631CV"/>
    <m/>
    <s v="L"/>
    <d v="2001-03-29T00:00:00"/>
  </r>
  <r>
    <n v="13935"/>
    <s v="Kolestein"/>
    <d v="2019-06-06T12:45:00"/>
    <x v="0"/>
    <s v="X731CV"/>
    <n v="15"/>
    <s v="X631CV"/>
    <m/>
    <s v="L"/>
    <d v="2001-03-29T00:00:00"/>
  </r>
  <r>
    <n v="29013"/>
    <s v="Wildt"/>
    <d v="2019-06-06T13:00:00"/>
    <x v="36"/>
    <s v="X731CV"/>
    <n v="15"/>
    <s v="X631CV"/>
    <m/>
    <s v="L"/>
    <d v="1953-08-19T00:00:00"/>
  </r>
  <r>
    <n v="13934"/>
    <s v="Kolestein"/>
    <d v="2019-06-06T13:00:00"/>
    <x v="27"/>
    <s v="X731CV"/>
    <n v="15"/>
    <s v="X631CV"/>
    <m/>
    <s v="L"/>
    <d v="2001-03-29T00:00:00"/>
  </r>
  <r>
    <n v="13934"/>
    <s v="Kolestein"/>
    <d v="2019-06-06T13:00:00"/>
    <x v="0"/>
    <s v="X731CV"/>
    <n v="15"/>
    <s v="X631CV"/>
    <m/>
    <s v="L"/>
    <d v="2001-03-29T00:00:00"/>
  </r>
  <r>
    <n v="33597"/>
    <s v="Greven"/>
    <d v="2019-06-06T13:00:00"/>
    <x v="25"/>
    <s v="X731CV"/>
    <n v="30"/>
    <s v="X631CV"/>
    <m/>
    <s v="L"/>
    <d v="1962-11-12T00:00:00"/>
  </r>
  <r>
    <n v="30127"/>
    <s v="Walker"/>
    <d v="2019-06-06T13:00:00"/>
    <x v="28"/>
    <s v="U35"/>
    <n v="45"/>
    <s v="X631CV"/>
    <m/>
    <s v="L"/>
    <d v="1949-11-02T00:00:00"/>
  </r>
  <r>
    <n v="6111"/>
    <s v="Wingerden"/>
    <d v="2019-06-06T13:00:00"/>
    <x v="3"/>
    <s v="X731CV"/>
    <n v="45"/>
    <s v="X631CV"/>
    <n v="0"/>
    <s v="L"/>
    <d v="1958-11-19T00:00:00"/>
  </r>
  <r>
    <n v="35330"/>
    <s v="Bronner"/>
    <d v="2019-06-06T13:00:00"/>
    <x v="35"/>
    <s v="X731CV"/>
    <n v="60"/>
    <s v="X631CV"/>
    <m/>
    <s v="L"/>
    <d v="1957-07-03T00:00:00"/>
  </r>
  <r>
    <n v="30995"/>
    <s v="Hesp"/>
    <d v="2019-06-06T13:00:00"/>
    <x v="33"/>
    <s v="X731CV"/>
    <n v="60"/>
    <s v="X631CV"/>
    <m/>
    <s v="L"/>
    <d v="1945-01-31T00:00:00"/>
  </r>
  <r>
    <n v="35800"/>
    <s v="Selhorst"/>
    <d v="2019-06-06T13:00:00"/>
    <x v="9"/>
    <s v="X731CV"/>
    <n v="60"/>
    <s v="X631CV"/>
    <n v="0"/>
    <s v="L"/>
    <d v="1993-01-24T00:00:00"/>
  </r>
  <r>
    <n v="30509"/>
    <s v="Arrindell"/>
    <d v="2019-06-06T13:00:00"/>
    <x v="32"/>
    <s v="X731CV"/>
    <n v="120"/>
    <s v="X631CV"/>
    <n v="120"/>
    <s v="L"/>
    <d v="1997-10-01T00:00:00"/>
  </r>
  <r>
    <n v="6111"/>
    <s v="Wingerden"/>
    <d v="2019-06-06T13:15:00"/>
    <x v="38"/>
    <s v="X731CV"/>
    <n v="0"/>
    <s v="X631CV"/>
    <n v="30"/>
    <s v="L"/>
    <d v="1958-11-19T00:00:00"/>
  </r>
  <r>
    <n v="14437"/>
    <s v="Ouirini"/>
    <d v="2019-06-06T13:15:00"/>
    <x v="27"/>
    <s v="X731CV"/>
    <n v="15"/>
    <s v="X631CV"/>
    <m/>
    <s v="L"/>
    <d v="2002-10-20T00:00:00"/>
  </r>
  <r>
    <n v="14437"/>
    <s v="Ouirini"/>
    <d v="2019-06-06T13:15:00"/>
    <x v="0"/>
    <s v="X731CV"/>
    <n v="15"/>
    <s v="X631CV"/>
    <m/>
    <s v="L"/>
    <d v="2002-10-20T00:00:00"/>
  </r>
  <r>
    <n v="34704"/>
    <s v="Teixeira"/>
    <d v="2019-06-06T13:15:00"/>
    <x v="6"/>
    <s v="X731CV"/>
    <n v="30"/>
    <s v="X631CV"/>
    <m/>
    <s v="L"/>
    <d v="2000-04-04T00:00:00"/>
  </r>
  <r>
    <n v="26481"/>
    <s v="Jager"/>
    <d v="2019-06-06T13:15:00"/>
    <x v="36"/>
    <s v="X731CV"/>
    <n v="30"/>
    <s v="X631CV"/>
    <m/>
    <s v="L"/>
    <d v="1945-03-25T00:00:00"/>
  </r>
  <r>
    <n v="18035"/>
    <s v="Ku"/>
    <d v="2019-06-06T13:15:00"/>
    <x v="39"/>
    <s v="X731CV"/>
    <n v="45"/>
    <s v="X631CV"/>
    <m/>
    <s v="L"/>
    <d v="1992-08-17T00:00:00"/>
  </r>
  <r>
    <n v="14862"/>
    <s v="Ozaslan"/>
    <d v="2019-06-06T13:30:00"/>
    <x v="27"/>
    <s v="X731CV"/>
    <n v="15"/>
    <s v="X631CV"/>
    <m/>
    <s v="L"/>
    <d v="2003-11-10T00:00:00"/>
  </r>
  <r>
    <n v="14862"/>
    <s v="Ozaslan"/>
    <d v="2019-06-06T13:30:00"/>
    <x v="0"/>
    <s v="X731CV"/>
    <n v="15"/>
    <s v="X631CV"/>
    <m/>
    <s v="L"/>
    <d v="2003-11-10T00:00:00"/>
  </r>
  <r>
    <n v="36835"/>
    <s v="Otter"/>
    <d v="2019-06-06T13:30:00"/>
    <x v="25"/>
    <s v="X731CV"/>
    <n v="30"/>
    <s v="X631CV"/>
    <m/>
    <s v="L"/>
    <d v="1966-10-15T00:00:00"/>
  </r>
  <r>
    <n v="1145"/>
    <s v="Zulic"/>
    <d v="2019-06-06T13:30:00"/>
    <x v="3"/>
    <s v="X731CV"/>
    <n v="30"/>
    <s v="X631CV"/>
    <m/>
    <s v="L"/>
    <d v="1974-03-02T00:00:00"/>
  </r>
  <r>
    <n v="34964"/>
    <s v="Bouzelif"/>
    <d v="2019-06-06T13:30:00"/>
    <x v="41"/>
    <s v="X731CV"/>
    <n v="60"/>
    <s v="X631CV"/>
    <m/>
    <s v="L"/>
    <d v="1983-01-18T00:00:00"/>
  </r>
  <r>
    <n v="31949"/>
    <s v="Khokhar"/>
    <d v="2019-06-06T13:45:00"/>
    <x v="36"/>
    <s v="X731CV"/>
    <n v="60"/>
    <s v="X631CV"/>
    <m/>
    <s v="L"/>
    <d v="2006-09-12T00:00:00"/>
  </r>
  <r>
    <n v="5627"/>
    <s v="Kabdani"/>
    <d v="2019-06-06T14:00:00"/>
    <x v="27"/>
    <s v="X731CV"/>
    <n v="15"/>
    <s v="X631CV"/>
    <m/>
    <s v="L"/>
    <d v="2004-06-27T00:00:00"/>
  </r>
  <r>
    <n v="5627"/>
    <s v="Kabdani"/>
    <d v="2019-06-06T14:00:00"/>
    <x v="0"/>
    <s v="X731CV"/>
    <n v="15"/>
    <s v="X631CV"/>
    <m/>
    <s v="L"/>
    <d v="2004-06-27T00:00:00"/>
  </r>
  <r>
    <n v="11880"/>
    <s v="Ragab"/>
    <d v="2019-06-06T14:00:00"/>
    <x v="25"/>
    <s v="X731CV"/>
    <n v="30"/>
    <s v="X631CV"/>
    <m/>
    <s v="L"/>
    <d v="1962-12-20T00:00:00"/>
  </r>
  <r>
    <n v="26903"/>
    <s v="Kruithof"/>
    <d v="2019-06-06T14:00:00"/>
    <x v="31"/>
    <s v="X731CV"/>
    <n v="30"/>
    <s v="X631CV"/>
    <m/>
    <s v="L"/>
    <d v="1966-01-03T00:00:00"/>
  </r>
  <r>
    <n v="2693"/>
    <s v="Massee"/>
    <d v="2019-06-06T14:00:00"/>
    <x v="3"/>
    <s v="X731CV"/>
    <n v="30"/>
    <s v="X631CV"/>
    <m/>
    <s v="L"/>
    <d v="1967-06-04T00:00:00"/>
  </r>
  <r>
    <n v="18035"/>
    <s v="Ku"/>
    <d v="2019-06-06T14:00:00"/>
    <x v="9"/>
    <s v="X731CV"/>
    <n v="30"/>
    <s v="X631CV"/>
    <m/>
    <s v="L"/>
    <d v="1992-08-17T00:00:00"/>
  </r>
  <r>
    <n v="4146"/>
    <s v="Peereboom"/>
    <d v="2019-06-06T14:00:00"/>
    <x v="39"/>
    <s v="X731CV"/>
    <n v="60"/>
    <s v="X631CV"/>
    <m/>
    <s v="L"/>
    <d v="1972-06-12T00:00:00"/>
  </r>
  <r>
    <n v="35466"/>
    <s v="Kraakman"/>
    <d v="2019-06-06T14:00:00"/>
    <x v="40"/>
    <s v="X731CV"/>
    <n v="60"/>
    <s v="X631CV"/>
    <m/>
    <s v="L"/>
    <d v="1959-09-08T00:00:00"/>
  </r>
  <r>
    <n v="36254"/>
    <s v="Dam"/>
    <d v="2019-06-06T14:00:00"/>
    <x v="37"/>
    <s v="X731CV"/>
    <n v="60"/>
    <s v="X631CV"/>
    <m/>
    <s v="L"/>
    <d v="1988-12-13T00:00:00"/>
  </r>
  <r>
    <n v="32183"/>
    <s v="Stevens -Drijfhout"/>
    <d v="2019-06-06T14:00:00"/>
    <x v="33"/>
    <s v="X731CV"/>
    <n v="60"/>
    <s v="X631CV"/>
    <m/>
    <s v="L"/>
    <d v="1950-12-27T00:00:00"/>
  </r>
  <r>
    <n v="4715"/>
    <s v="Valken"/>
    <d v="2019-06-06T14:15:00"/>
    <x v="27"/>
    <s v="X731CV"/>
    <n v="15"/>
    <s v="X631CV"/>
    <m/>
    <s v="L"/>
    <d v="2004-10-12T00:00:00"/>
  </r>
  <r>
    <n v="4715"/>
    <s v="Valken"/>
    <d v="2019-06-06T14:15:00"/>
    <x v="0"/>
    <s v="X731CV"/>
    <n v="15"/>
    <s v="X631CV"/>
    <m/>
    <s v="L"/>
    <d v="2004-10-12T00:00:00"/>
  </r>
  <r>
    <n v="35637"/>
    <s v="Pruis"/>
    <d v="2019-06-06T14:15:00"/>
    <x v="6"/>
    <s v="X731CV"/>
    <n v="45"/>
    <s v="X631CV"/>
    <m/>
    <s v="L"/>
    <d v="1966-07-02T00:00:00"/>
  </r>
  <r>
    <n v="17747"/>
    <s v="Gambier"/>
    <d v="2019-06-06T14:30:00"/>
    <x v="27"/>
    <s v="X731CV"/>
    <n v="15"/>
    <s v="X631CV"/>
    <m/>
    <s v="L"/>
    <d v="2002-06-05T00:00:00"/>
  </r>
  <r>
    <n v="17747"/>
    <s v="Gambier"/>
    <d v="2019-06-06T14:30:00"/>
    <x v="0"/>
    <s v="X731CV"/>
    <n v="15"/>
    <s v="X631CV"/>
    <m/>
    <s v="L"/>
    <d v="2002-06-05T00:00:00"/>
  </r>
  <r>
    <n v="36038"/>
    <s v="Veltman-Korten"/>
    <d v="2019-06-06T14:30:00"/>
    <x v="25"/>
    <s v="X731CV"/>
    <n v="30"/>
    <s v="X631CV"/>
    <m/>
    <s v="L"/>
    <d v="1947-06-03T00:00:00"/>
  </r>
  <r>
    <n v="4146"/>
    <s v="Peereboom"/>
    <d v="2019-06-06T14:30:00"/>
    <x v="3"/>
    <s v="X731CV"/>
    <n v="30"/>
    <s v="X631CV"/>
    <m/>
    <s v="L"/>
    <d v="1972-06-12T00:00:00"/>
  </r>
  <r>
    <n v="35679"/>
    <s v="Mulder"/>
    <d v="2019-06-06T14:30:00"/>
    <x v="35"/>
    <s v="X731CV"/>
    <n v="60"/>
    <s v="X631CV"/>
    <m/>
    <s v="L"/>
    <d v="1990-05-02T00:00:00"/>
  </r>
  <r>
    <n v="36775"/>
    <s v="Nievelstein"/>
    <d v="2019-06-06T14:30:00"/>
    <x v="31"/>
    <s v="X731CV"/>
    <n v="90"/>
    <s v="X631CV"/>
    <n v="0"/>
    <s v="L"/>
    <d v="1967-03-26T00:00:00"/>
  </r>
  <r>
    <n v="11945"/>
    <s v="Paalman"/>
    <d v="2019-06-06T14:45:00"/>
    <x v="38"/>
    <s v="X731CV"/>
    <n v="0"/>
    <s v="X631CV"/>
    <n v="15"/>
    <s v="L"/>
    <d v="1980-12-20T00:00:00"/>
  </r>
  <r>
    <n v="15494"/>
    <s v="Stinis"/>
    <d v="2019-06-06T14:45:00"/>
    <x v="27"/>
    <s v="X731CV"/>
    <n v="15"/>
    <s v="X631CV"/>
    <m/>
    <s v="L"/>
    <d v="2003-10-26T00:00:00"/>
  </r>
  <r>
    <n v="15494"/>
    <s v="Stinis"/>
    <d v="2019-06-06T14:45:00"/>
    <x v="0"/>
    <s v="X731CV"/>
    <n v="15"/>
    <s v="X631CV"/>
    <m/>
    <s v="L"/>
    <d v="2003-10-26T00:00:00"/>
  </r>
  <r>
    <n v="18747"/>
    <s v="Krull-Otter"/>
    <d v="2019-06-06T14:45:00"/>
    <x v="36"/>
    <s v="X731CV"/>
    <n v="45"/>
    <s v="X631CV"/>
    <m/>
    <s v="L"/>
    <d v="1961-03-21T00:00:00"/>
  </r>
  <r>
    <n v="9780"/>
    <s v="Nat"/>
    <d v="2019-06-06T15:00:00"/>
    <x v="27"/>
    <s v="X731CV"/>
    <n v="15"/>
    <s v="X631CV"/>
    <m/>
    <s v="L"/>
    <d v="2005-12-06T00:00:00"/>
  </r>
  <r>
    <n v="9780"/>
    <s v="Nat"/>
    <d v="2019-06-06T15:00:00"/>
    <x v="0"/>
    <s v="X731CV"/>
    <n v="15"/>
    <s v="X631CV"/>
    <m/>
    <s v="L"/>
    <d v="2005-12-06T00:00:00"/>
  </r>
  <r>
    <n v="34168"/>
    <s v="VISSER-BRAND"/>
    <d v="2019-06-06T15:00:00"/>
    <x v="25"/>
    <s v="X731CV"/>
    <n v="30"/>
    <s v="X631CV"/>
    <m/>
    <s v="L"/>
    <d v="1950-05-24T00:00:00"/>
  </r>
  <r>
    <n v="18832"/>
    <s v="Erian"/>
    <d v="2019-06-06T15:00:00"/>
    <x v="3"/>
    <s v="X731CV"/>
    <n v="30"/>
    <s v="X631CV"/>
    <m/>
    <s v="L"/>
    <d v="2004-02-29T00:00:00"/>
  </r>
  <r>
    <n v="32183"/>
    <s v="Stevens -Drijfhout"/>
    <d v="2019-06-06T15:00:00"/>
    <x v="9"/>
    <s v="X731CV"/>
    <n v="30"/>
    <s v="X631CV"/>
    <m/>
    <s v="L"/>
    <d v="1950-12-27T00:00:00"/>
  </r>
  <r>
    <n v="11945"/>
    <s v="Paalman"/>
    <d v="2019-06-06T15:00:00"/>
    <x v="32"/>
    <s v="X731CV"/>
    <n v="60"/>
    <s v="X631CV"/>
    <m/>
    <s v="L"/>
    <d v="1980-12-20T00:00:00"/>
  </r>
  <r>
    <n v="1683"/>
    <s v="Keijer"/>
    <d v="2019-06-06T15:00:00"/>
    <x v="39"/>
    <s v="X731CV"/>
    <n v="60"/>
    <s v="X631CV"/>
    <m/>
    <s v="L"/>
    <d v="1973-08-29T00:00:00"/>
  </r>
  <r>
    <n v="32557"/>
    <s v="Burger"/>
    <d v="2019-06-06T15:00:00"/>
    <x v="40"/>
    <s v="X731CV"/>
    <n v="60"/>
    <s v="X631CV"/>
    <n v="0"/>
    <s v="L"/>
    <d v="1976-01-01T00:00:00"/>
  </r>
  <r>
    <n v="36435"/>
    <s v="Eradus"/>
    <d v="2019-06-06T15:00:00"/>
    <x v="37"/>
    <s v="X731CV"/>
    <n v="60"/>
    <s v="X631CV"/>
    <n v="0"/>
    <s v="L"/>
    <d v="1987-04-07T00:00:00"/>
  </r>
  <r>
    <n v="36352"/>
    <s v="Zoons-Meers"/>
    <d v="2019-06-06T15:00:00"/>
    <x v="28"/>
    <s v="U35"/>
    <n v="60"/>
    <s v="X631CV"/>
    <m/>
    <s v="L"/>
    <d v="1941-12-23T00:00:00"/>
  </r>
  <r>
    <n v="936"/>
    <s v="Weide"/>
    <d v="2019-06-06T15:00:00"/>
    <x v="16"/>
    <s v="X731CV"/>
    <n v="60"/>
    <s v="X631CV"/>
    <m/>
    <s v="L"/>
    <d v="1976-06-13T00:00:00"/>
  </r>
  <r>
    <n v="21879"/>
    <s v="Rooda"/>
    <d v="2019-06-06T15:00:00"/>
    <x v="33"/>
    <s v="X731CV"/>
    <n v="60"/>
    <s v="X631CV"/>
    <m/>
    <s v="L"/>
    <d v="1957-09-29T00:00:00"/>
  </r>
  <r>
    <n v="11371"/>
    <s v="Mbenga"/>
    <d v="2019-06-06T15:15:00"/>
    <x v="27"/>
    <s v="X731CV"/>
    <n v="15"/>
    <s v="X631CV"/>
    <m/>
    <s v="L"/>
    <d v="2003-09-06T00:00:00"/>
  </r>
  <r>
    <n v="11371"/>
    <s v="Mbenga"/>
    <d v="2019-06-06T15:15:00"/>
    <x v="0"/>
    <s v="X731CV"/>
    <n v="15"/>
    <s v="X631CV"/>
    <m/>
    <s v="L"/>
    <d v="2003-09-06T00:00:00"/>
  </r>
  <r>
    <n v="32699"/>
    <s v="Chaghouaoui"/>
    <d v="2019-06-06T15:30:00"/>
    <x v="38"/>
    <s v="X731CV"/>
    <n v="0"/>
    <s v="X631CV"/>
    <n v="30"/>
    <s v="L"/>
    <d v="2011-11-08T00:00:00"/>
  </r>
  <r>
    <n v="35316"/>
    <s v="Kuijlenburg-van Diemen"/>
    <d v="2019-06-06T15:30:00"/>
    <x v="25"/>
    <s v="X731CV"/>
    <n v="30"/>
    <s v="X631CV"/>
    <m/>
    <s v="L"/>
    <d v="1940-02-29T00:00:00"/>
  </r>
  <r>
    <n v="35157"/>
    <s v="Ebbers"/>
    <d v="2019-06-06T15:30:00"/>
    <x v="41"/>
    <s v="X731CV"/>
    <n v="30"/>
    <s v="X631CV"/>
    <m/>
    <s v="L"/>
    <d v="1954-10-31T00:00:00"/>
  </r>
  <r>
    <n v="936"/>
    <s v="Weide"/>
    <d v="2019-06-06T15:30:00"/>
    <x v="3"/>
    <s v="X731CV"/>
    <n v="30"/>
    <s v="X631CV"/>
    <m/>
    <s v="L"/>
    <d v="1976-06-13T00:00:00"/>
  </r>
  <r>
    <n v="27099"/>
    <s v="Hepagartan"/>
    <d v="2019-06-06T15:30:00"/>
    <x v="9"/>
    <s v="X731CV"/>
    <n v="45"/>
    <s v="X631CV"/>
    <n v="0"/>
    <s v="L"/>
    <d v="1994-10-06T00:00:00"/>
  </r>
  <r>
    <n v="2886"/>
    <s v="Leuffen"/>
    <d v="2019-06-06T16:00:00"/>
    <x v="25"/>
    <s v="X731CV"/>
    <n v="30"/>
    <s v="X631CV"/>
    <m/>
    <s v="L"/>
    <d v="1943-09-17T00:00:00"/>
  </r>
  <r>
    <n v="25201"/>
    <s v="Neslo"/>
    <d v="2019-06-06T16:30:00"/>
    <x v="25"/>
    <s v="X731CV"/>
    <n v="30"/>
    <s v="X631CV"/>
    <m/>
    <s v="L"/>
    <d v="1971-11-07T00:00:00"/>
  </r>
  <r>
    <n v="32540"/>
    <s v="Mahieu-Tiggeloven"/>
    <d v="2019-06-06T17:00:00"/>
    <x v="25"/>
    <s v="X731CV"/>
    <n v="30"/>
    <s v="X631CV"/>
    <m/>
    <s v="L"/>
    <d v="1951-08-06T00:00:00"/>
  </r>
  <r>
    <n v="15553"/>
    <s v="Batou"/>
    <d v="2019-06-07T08:00:00"/>
    <x v="9"/>
    <s v="X731CV"/>
    <n v="240"/>
    <s v="X631CV"/>
    <n v="240"/>
    <s v="L"/>
    <d v="1990-05-01T00:00:00"/>
  </r>
  <r>
    <n v="35098"/>
    <s v="Pujols Kroon"/>
    <d v="2019-06-07T08:15:00"/>
    <x v="0"/>
    <s v="X731CV"/>
    <n v="15"/>
    <s v="X631CV"/>
    <m/>
    <s v="L"/>
    <d v="2012-07-07T00:00:00"/>
  </r>
  <r>
    <n v="35098"/>
    <s v="Pujols Kroon"/>
    <d v="2019-06-07T08:15:00"/>
    <x v="4"/>
    <s v="X731CV"/>
    <n v="15"/>
    <s v="X631CV"/>
    <m/>
    <s v="L"/>
    <d v="2012-07-07T00:00:00"/>
  </r>
  <r>
    <n v="31849"/>
    <s v="Melief"/>
    <d v="2019-06-07T08:15:00"/>
    <x v="41"/>
    <s v="X731CV"/>
    <n v="30"/>
    <s v="X631CV"/>
    <m/>
    <s v="L"/>
    <d v="1964-04-09T00:00:00"/>
  </r>
  <r>
    <n v="23282"/>
    <s v="Wal"/>
    <d v="2019-06-07T08:15:00"/>
    <x v="27"/>
    <s v="X731CV"/>
    <n v="30"/>
    <s v="X631CV"/>
    <m/>
    <s v="L"/>
    <d v="1957-07-28T00:00:00"/>
  </r>
  <r>
    <n v="30069"/>
    <s v="Haas"/>
    <d v="2019-06-07T08:15:00"/>
    <x v="34"/>
    <s v="X731CV"/>
    <n v="45"/>
    <s v="X631CV"/>
    <m/>
    <s v="L"/>
    <d v="2006-08-22T00:00:00"/>
  </r>
  <r>
    <n v="7281"/>
    <s v="Karaalioglu"/>
    <d v="2019-06-07T08:15:00"/>
    <x v="39"/>
    <s v="X731CV"/>
    <n v="60"/>
    <s v="X631CV"/>
    <n v="0"/>
    <s v="L"/>
    <d v="1982-05-10T00:00:00"/>
  </r>
  <r>
    <n v="26570"/>
    <s v="Azoubairi"/>
    <d v="2019-06-07T08:30:00"/>
    <x v="0"/>
    <s v="X731CV"/>
    <n v="15"/>
    <s v="X631CV"/>
    <m/>
    <s v="L"/>
    <d v="2007-12-29T00:00:00"/>
  </r>
  <r>
    <n v="26570"/>
    <s v="Azoubairi"/>
    <d v="2019-06-07T08:30:00"/>
    <x v="4"/>
    <s v="X731CV"/>
    <n v="15"/>
    <s v="X631CV"/>
    <m/>
    <s v="L"/>
    <d v="2007-12-29T00:00:00"/>
  </r>
  <r>
    <n v="17781"/>
    <s v="Draouy"/>
    <d v="2019-06-07T08:45:00"/>
    <x v="0"/>
    <s v="X731CV"/>
    <n v="15"/>
    <s v="X631CV"/>
    <m/>
    <s v="L"/>
    <d v="2004-06-12T00:00:00"/>
  </r>
  <r>
    <n v="17781"/>
    <s v="Draouy"/>
    <d v="2019-06-07T08:45:00"/>
    <x v="4"/>
    <s v="X731CV"/>
    <n v="15"/>
    <s v="X631CV"/>
    <m/>
    <s v="L"/>
    <d v="2004-06-12T00:00:00"/>
  </r>
  <r>
    <n v="903"/>
    <s v="Hardenberg"/>
    <d v="2019-06-07T08:45:00"/>
    <x v="27"/>
    <s v="X731CV"/>
    <n v="30"/>
    <s v="X631CV"/>
    <m/>
    <s v="L"/>
    <d v="1981-03-23T00:00:00"/>
  </r>
  <r>
    <n v="36078"/>
    <s v="Boeijkens"/>
    <d v="2019-06-07T08:45:00"/>
    <x v="41"/>
    <s v="X731CV"/>
    <n v="45"/>
    <s v="X631CV"/>
    <n v="0"/>
    <s v="L"/>
    <d v="1955-10-26T00:00:00"/>
  </r>
  <r>
    <n v="4481"/>
    <s v="Hartsuiker"/>
    <d v="2019-06-07T08:45:00"/>
    <x v="22"/>
    <s v="X731CV"/>
    <n v="60"/>
    <s v="X631CV"/>
    <m/>
    <s v="L"/>
    <d v="1993-10-29T00:00:00"/>
  </r>
  <r>
    <n v="4698"/>
    <s v="Aghaddar"/>
    <d v="2019-06-07T09:00:00"/>
    <x v="0"/>
    <s v="X731CV"/>
    <n v="15"/>
    <s v="X631CV"/>
    <m/>
    <s v="L"/>
    <d v="2002-02-25T00:00:00"/>
  </r>
  <r>
    <n v="4698"/>
    <s v="Aghaddar"/>
    <d v="2019-06-07T09:00:00"/>
    <x v="4"/>
    <s v="X731CV"/>
    <n v="15"/>
    <s v="X631CV"/>
    <m/>
    <s v="L"/>
    <d v="2002-02-25T00:00:00"/>
  </r>
  <r>
    <n v="27151"/>
    <s v="Vries"/>
    <d v="2019-06-07T09:00:00"/>
    <x v="34"/>
    <s v="X731CV"/>
    <n v="45"/>
    <s v="X631CV"/>
    <n v="0"/>
    <s v="L"/>
    <d v="1968-01-19T00:00:00"/>
  </r>
  <r>
    <n v="27219"/>
    <s v="Michel"/>
    <d v="2019-06-07T09:00:00"/>
    <x v="33"/>
    <s v="X731CV"/>
    <n v="60"/>
    <s v="X631CV"/>
    <m/>
    <s v="L"/>
    <d v="1985-06-08T00:00:00"/>
  </r>
  <r>
    <n v="29590"/>
    <s v="Janssen"/>
    <d v="2019-06-07T09:15:00"/>
    <x v="31"/>
    <s v="X731CV"/>
    <n v="30"/>
    <s v="X631CV"/>
    <m/>
    <s v="L"/>
    <d v="1993-08-17T00:00:00"/>
  </r>
  <r>
    <n v="29906"/>
    <s v="Akka"/>
    <d v="2019-06-07T09:30:00"/>
    <x v="0"/>
    <s v="X731CV"/>
    <n v="15"/>
    <s v="X631CV"/>
    <m/>
    <s v="L"/>
    <d v="2010-04-20T00:00:00"/>
  </r>
  <r>
    <n v="29906"/>
    <s v="Akka"/>
    <d v="2019-06-07T09:30:00"/>
    <x v="4"/>
    <s v="X731CV"/>
    <n v="15"/>
    <s v="X631CV"/>
    <m/>
    <s v="L"/>
    <d v="2010-04-20T00:00:00"/>
  </r>
  <r>
    <n v="23524"/>
    <s v="Vorster"/>
    <d v="2019-06-07T09:30:00"/>
    <x v="27"/>
    <s v="X731CV"/>
    <n v="30"/>
    <s v="X631CV"/>
    <m/>
    <s v="L"/>
    <d v="2005-07-29T00:00:00"/>
  </r>
  <r>
    <n v="31989"/>
    <s v="Wagner"/>
    <d v="2019-06-07T09:30:00"/>
    <x v="23"/>
    <s v="X731CV"/>
    <n v="30"/>
    <s v="X631CV"/>
    <m/>
    <s v="L"/>
    <d v="1967-05-19T00:00:00"/>
  </r>
  <r>
    <n v="36607"/>
    <s v="Kat-Ruijl"/>
    <d v="2019-06-07T09:30:00"/>
    <x v="39"/>
    <s v="X731CV"/>
    <n v="45"/>
    <s v="X631CV"/>
    <m/>
    <s v="L"/>
    <d v="1956-08-10T00:00:00"/>
  </r>
  <r>
    <n v="36738"/>
    <s v="Fraser"/>
    <d v="2019-06-07T09:30:00"/>
    <x v="30"/>
    <s v="X731CV"/>
    <n v="75"/>
    <s v="X631CV"/>
    <n v="0"/>
    <s v="L"/>
    <d v="1938-10-21T00:00:00"/>
  </r>
  <r>
    <n v="7077"/>
    <s v="Kroonenberg"/>
    <d v="2019-06-07T09:45:00"/>
    <x v="22"/>
    <s v="X731CV"/>
    <n v="30"/>
    <s v="X631CV"/>
    <m/>
    <s v="L"/>
    <d v="1957-05-08T00:00:00"/>
  </r>
  <r>
    <n v="24998"/>
    <s v="Diermen"/>
    <d v="2019-06-07T09:45:00"/>
    <x v="34"/>
    <s v="X731CV"/>
    <n v="45"/>
    <s v="X631CV"/>
    <m/>
    <s v="L"/>
    <d v="2008-06-18T00:00:00"/>
  </r>
  <r>
    <n v="32966"/>
    <s v="Klinkenberg"/>
    <d v="2019-06-07T09:45:00"/>
    <x v="41"/>
    <s v="X731CV"/>
    <n v="60"/>
    <s v="X631CV"/>
    <m/>
    <s v="L"/>
    <d v="1989-11-03T00:00:00"/>
  </r>
  <r>
    <n v="1795"/>
    <s v="Betten"/>
    <d v="2019-06-07T10:00:00"/>
    <x v="23"/>
    <s v="X731CV"/>
    <n v="30"/>
    <s v="X631CV"/>
    <m/>
    <s v="L"/>
    <d v="1947-01-02T00:00:00"/>
  </r>
  <r>
    <n v="11880"/>
    <s v="Ragab"/>
    <d v="2019-06-07T10:00:00"/>
    <x v="33"/>
    <s v="X731CV"/>
    <n v="45"/>
    <s v="X631CV"/>
    <m/>
    <s v="L"/>
    <d v="1962-12-20T00:00:00"/>
  </r>
  <r>
    <n v="21132"/>
    <s v="Louwaard-Voorendt"/>
    <d v="2019-06-07T10:00:00"/>
    <x v="25"/>
    <s v="X731CV"/>
    <n v="60"/>
    <s v="X631CV"/>
    <m/>
    <s v="L"/>
    <d v="1950-11-04T00:00:00"/>
  </r>
  <r>
    <n v="15171"/>
    <s v="Kaman"/>
    <d v="2019-06-07T10:00:00"/>
    <x v="27"/>
    <s v="X731CV"/>
    <n v="60"/>
    <s v="X631CV"/>
    <n v="0"/>
    <s v="L"/>
    <d v="1996-07-04T00:00:00"/>
  </r>
  <r>
    <n v="25489"/>
    <s v="Choudhry"/>
    <d v="2019-06-07T10:15:00"/>
    <x v="0"/>
    <s v="X731CV"/>
    <n v="15"/>
    <s v="X631CV"/>
    <m/>
    <s v="L"/>
    <d v="2006-12-13T00:00:00"/>
  </r>
  <r>
    <n v="25489"/>
    <s v="Choudhry"/>
    <d v="2019-06-07T10:15:00"/>
    <x v="4"/>
    <s v="X731CV"/>
    <n v="15"/>
    <s v="X631CV"/>
    <m/>
    <s v="L"/>
    <d v="2006-12-13T00:00:00"/>
  </r>
  <r>
    <n v="13233"/>
    <s v="Opdam"/>
    <d v="2019-06-07T10:15:00"/>
    <x v="22"/>
    <s v="X731CV"/>
    <n v="30"/>
    <s v="X631CV"/>
    <m/>
    <s v="L"/>
    <d v="1944-10-15T00:00:00"/>
  </r>
  <r>
    <n v="24089"/>
    <s v="Schaft"/>
    <d v="2019-06-07T10:15:00"/>
    <x v="39"/>
    <s v="X731CV"/>
    <n v="45"/>
    <s v="X631CV"/>
    <n v="0"/>
    <s v="L"/>
    <d v="1986-04-19T00:00:00"/>
  </r>
  <r>
    <n v="27837"/>
    <s v="Lusken"/>
    <d v="2019-06-07T10:30:00"/>
    <x v="0"/>
    <s v="X731CV"/>
    <n v="15"/>
    <s v="X631CV"/>
    <m/>
    <s v="L"/>
    <d v="2008-05-05T00:00:00"/>
  </r>
  <r>
    <n v="27837"/>
    <s v="Lusken"/>
    <d v="2019-06-07T10:30:00"/>
    <x v="4"/>
    <s v="X731CV"/>
    <n v="15"/>
    <s v="X631CV"/>
    <m/>
    <s v="L"/>
    <d v="2008-05-05T00:00:00"/>
  </r>
  <r>
    <n v="36681"/>
    <s v="Brantjes"/>
    <d v="2019-06-07T10:30:00"/>
    <x v="23"/>
    <s v="X731CV"/>
    <n v="60"/>
    <s v="X631CV"/>
    <m/>
    <s v="L"/>
    <d v="2006-09-03T00:00:00"/>
  </r>
  <r>
    <n v="36669"/>
    <s v="Langedijk-Bhagwandin"/>
    <d v="2019-06-07T10:30:00"/>
    <x v="31"/>
    <s v="X731CV"/>
    <n v="90"/>
    <s v="X631CV"/>
    <m/>
    <s v="L"/>
    <d v="1967-05-11T00:00:00"/>
  </r>
  <r>
    <n v="34972"/>
    <s v="KARANFIL-BARAN"/>
    <d v="2019-06-07T10:45:00"/>
    <x v="41"/>
    <s v="X731CV"/>
    <n v="75"/>
    <s v="X631CV"/>
    <m/>
    <s v="L"/>
    <d v="1993-06-23T00:00:00"/>
  </r>
  <r>
    <n v="27238"/>
    <s v="Hakim"/>
    <d v="2019-06-07T11:00:00"/>
    <x v="0"/>
    <s v="X731CV"/>
    <n v="15"/>
    <s v="X631CV"/>
    <m/>
    <s v="L"/>
    <d v="2005-12-03T00:00:00"/>
  </r>
  <r>
    <n v="27238"/>
    <s v="Hakim"/>
    <d v="2019-06-07T11:00:00"/>
    <x v="4"/>
    <s v="X731CV"/>
    <n v="15"/>
    <s v="X631CV"/>
    <m/>
    <s v="L"/>
    <d v="2005-12-03T00:00:00"/>
  </r>
  <r>
    <n v="19378"/>
    <s v="Heath"/>
    <d v="2019-06-07T11:00:00"/>
    <x v="27"/>
    <s v="X731CV"/>
    <n v="30"/>
    <s v="X631CV"/>
    <m/>
    <s v="L"/>
    <d v="1964-06-23T00:00:00"/>
  </r>
  <r>
    <n v="24089"/>
    <s v="Schaft"/>
    <d v="2019-06-07T11:00:00"/>
    <x v="34"/>
    <s v="X731CV"/>
    <n v="30"/>
    <s v="X631CV"/>
    <n v="0"/>
    <s v="L"/>
    <d v="1986-04-19T00:00:00"/>
  </r>
  <r>
    <n v="27219"/>
    <s v="Michel"/>
    <d v="2019-06-07T11:00:00"/>
    <x v="37"/>
    <s v="X731CV"/>
    <n v="60"/>
    <s v="X631CV"/>
    <m/>
    <s v="L"/>
    <d v="1985-06-08T00:00:00"/>
  </r>
  <r>
    <n v="32501"/>
    <s v="Hachami"/>
    <d v="2019-06-07T11:00:00"/>
    <x v="33"/>
    <s v="X731CV"/>
    <n v="60"/>
    <s v="X631CV"/>
    <m/>
    <s v="L"/>
    <d v="1993-03-11T00:00:00"/>
  </r>
  <r>
    <n v="34931"/>
    <s v="Kurvers"/>
    <d v="2019-06-07T11:15:00"/>
    <x v="22"/>
    <s v="X731CV"/>
    <n v="45"/>
    <s v="X631CV"/>
    <m/>
    <s v="L"/>
    <d v="1988-11-21T00:00:00"/>
  </r>
  <r>
    <n v="29610"/>
    <s v="Loman"/>
    <d v="2019-06-07T11:30:00"/>
    <x v="27"/>
    <s v="X731CV"/>
    <n v="30"/>
    <s v="X631CV"/>
    <m/>
    <s v="L"/>
    <d v="1989-05-02T00:00:00"/>
  </r>
  <r>
    <n v="35017"/>
    <s v="Goksu"/>
    <d v="2019-06-07T11:30:00"/>
    <x v="23"/>
    <s v="X731CV"/>
    <n v="30"/>
    <s v="X631CV"/>
    <m/>
    <s v="L"/>
    <d v="1958-10-10T00:00:00"/>
  </r>
  <r>
    <n v="30749"/>
    <s v="Somuncu"/>
    <d v="2019-06-07T11:30:00"/>
    <x v="34"/>
    <s v="X731CV"/>
    <n v="45"/>
    <s v="X631CV"/>
    <m/>
    <s v="L"/>
    <d v="1983-03-06T00:00:00"/>
  </r>
  <r>
    <n v="31312"/>
    <s v="Bennis"/>
    <d v="2019-06-07T12:30:00"/>
    <x v="37"/>
    <s v="X731CV"/>
    <n v="30"/>
    <s v="X631CV"/>
    <m/>
    <s v="L"/>
    <d v="1982-07-26T00:00:00"/>
  </r>
  <r>
    <n v="14712"/>
    <s v="Zutphen"/>
    <d v="2019-06-07T12:30:00"/>
    <x v="23"/>
    <s v="X731CV"/>
    <n v="30"/>
    <s v="X631CV"/>
    <m/>
    <s v="L"/>
    <d v="1950-06-26T00:00:00"/>
  </r>
  <r>
    <n v="33707"/>
    <s v="Engeln"/>
    <d v="2019-06-07T12:30:00"/>
    <x v="30"/>
    <s v="X731CV"/>
    <n v="45"/>
    <s v="X631CV"/>
    <m/>
    <s v="L"/>
    <d v="1949-08-17T00:00:00"/>
  </r>
  <r>
    <n v="564"/>
    <s v="Wouters"/>
    <d v="2019-06-07T12:30:00"/>
    <x v="39"/>
    <s v="X731CV"/>
    <n v="45"/>
    <s v="X631CV"/>
    <m/>
    <s v="L"/>
    <d v="1944-12-28T00:00:00"/>
  </r>
  <r>
    <n v="35854"/>
    <s v="Abouri"/>
    <d v="2019-06-07T12:30:00"/>
    <x v="27"/>
    <s v="X731CV"/>
    <n v="45"/>
    <s v="X631CV"/>
    <m/>
    <s v="L"/>
    <d v="1992-06-28T00:00:00"/>
  </r>
  <r>
    <n v="35411"/>
    <s v="Beyde"/>
    <d v="2019-06-07T12:30:00"/>
    <x v="41"/>
    <s v="X731CV"/>
    <n v="60"/>
    <s v="X631CV"/>
    <m/>
    <s v="L"/>
    <d v="1953-12-04T00:00:00"/>
  </r>
  <r>
    <n v="36825"/>
    <s v="BOER-HERMARIJ"/>
    <d v="2019-06-07T12:30:00"/>
    <x v="31"/>
    <s v="X731CV"/>
    <n v="90"/>
    <s v="X631CV"/>
    <m/>
    <s v="L"/>
    <d v="1944-08-20T00:00:00"/>
  </r>
  <r>
    <n v="33176"/>
    <s v="Buijs-Veerman"/>
    <d v="2019-06-07T12:30:00"/>
    <x v="9"/>
    <s v="X731CV"/>
    <n v="240"/>
    <s v="X631CV"/>
    <n v="240"/>
    <s v="L"/>
    <d v="1955-04-17T00:00:00"/>
  </r>
  <r>
    <n v="36415"/>
    <s v="Bredius"/>
    <d v="2019-06-07T13:00:00"/>
    <x v="37"/>
    <s v="X731CV"/>
    <n v="45"/>
    <s v="X631CV"/>
    <n v="0"/>
    <s v="L"/>
    <d v="1989-09-04T00:00:00"/>
  </r>
  <r>
    <n v="27546"/>
    <s v="Badawy"/>
    <d v="2019-06-07T13:00:00"/>
    <x v="23"/>
    <s v="X731CV"/>
    <n v="120"/>
    <s v="X631CV"/>
    <m/>
    <s v="L"/>
    <d v="1990-08-27T00:00:00"/>
  </r>
  <r>
    <n v="35392"/>
    <s v="Oerlemans"/>
    <d v="2019-06-07T13:15:00"/>
    <x v="27"/>
    <s v="X731CV"/>
    <n v="30"/>
    <s v="X631CV"/>
    <m/>
    <s v="L"/>
    <d v="1972-05-14T00:00:00"/>
  </r>
  <r>
    <n v="31297"/>
    <s v="Mamahit"/>
    <d v="2019-06-07T13:15:00"/>
    <x v="33"/>
    <s v="X731CV"/>
    <n v="45"/>
    <s v="X631CV"/>
    <m/>
    <s v="L"/>
    <d v="1996-10-29T00:00:00"/>
  </r>
  <r>
    <n v="28064"/>
    <s v="Jagt"/>
    <d v="2019-06-07T13:15:00"/>
    <x v="22"/>
    <s v="X731CV"/>
    <n v="45"/>
    <s v="X631CV"/>
    <m/>
    <s v="L"/>
    <d v="1944-05-04T00:00:00"/>
  </r>
  <r>
    <n v="36576"/>
    <s v="OELSCHLAGER-WIGMAN"/>
    <d v="2019-06-07T13:15:00"/>
    <x v="30"/>
    <s v="X731CV"/>
    <n v="60"/>
    <s v="X631CV"/>
    <m/>
    <s v="A"/>
    <d v="1946-10-28T00:00:00"/>
  </r>
  <r>
    <n v="24008"/>
    <s v="Paragh"/>
    <d v="2019-06-07T13:15:00"/>
    <x v="39"/>
    <s v="X731CV"/>
    <n v="60"/>
    <s v="X631CV"/>
    <m/>
    <s v="L"/>
    <d v="1943-09-28T00:00:00"/>
  </r>
  <r>
    <n v="24451"/>
    <s v="OGRETICI"/>
    <d v="2019-06-07T13:30:00"/>
    <x v="41"/>
    <s v="X731CV"/>
    <n v="45"/>
    <s v="X631CV"/>
    <m/>
    <s v="L"/>
    <d v="1983-01-08T00:00:00"/>
  </r>
  <r>
    <n v="36551"/>
    <s v="Kwakman"/>
    <d v="2019-06-07T13:45:00"/>
    <x v="37"/>
    <s v="X731CV"/>
    <n v="60"/>
    <s v="X631CV"/>
    <m/>
    <s v="L"/>
    <d v="1997-11-07T00:00:00"/>
  </r>
  <r>
    <n v="32779"/>
    <s v="Kroesbergen"/>
    <d v="2019-06-07T13:45:00"/>
    <x v="27"/>
    <s v="X731CV"/>
    <n v="60"/>
    <s v="X631CV"/>
    <m/>
    <s v="L"/>
    <d v="2006-12-24T00:00:00"/>
  </r>
  <r>
    <n v="35560"/>
    <s v="Heijmans"/>
    <d v="2019-06-07T14:00:00"/>
    <x v="22"/>
    <s v="X731CV"/>
    <n v="60"/>
    <s v="X631CV"/>
    <n v="0"/>
    <s v="L"/>
    <d v="1957-02-09T00:00:00"/>
  </r>
  <r>
    <n v="33611"/>
    <s v="Rijkse"/>
    <d v="2019-06-07T14:15:00"/>
    <x v="30"/>
    <s v="X731CV"/>
    <n v="30"/>
    <s v="X631CV"/>
    <m/>
    <s v="L"/>
    <d v="1947-03-25T00:00:00"/>
  </r>
  <r>
    <n v="34944"/>
    <s v="Habiecht-Hoekstra"/>
    <d v="2019-06-07T14:15:00"/>
    <x v="31"/>
    <s v="X731CV"/>
    <n v="30"/>
    <s v="X631CV"/>
    <m/>
    <s v="L"/>
    <d v="1957-05-09T00:00:00"/>
  </r>
  <r>
    <n v="33611"/>
    <s v="Rijkse"/>
    <d v="2019-06-07T14:15:00"/>
    <x v="39"/>
    <s v="X731CV"/>
    <n v="60"/>
    <s v="X631CV"/>
    <m/>
    <s v="L"/>
    <d v="1947-03-25T00:00:00"/>
  </r>
  <r>
    <n v="30957"/>
    <s v="Leek"/>
    <d v="2019-06-07T14:45:00"/>
    <x v="27"/>
    <s v="X731CV"/>
    <n v="30"/>
    <s v="X631CV"/>
    <m/>
    <s v="L"/>
    <d v="2008-09-26T00:00:00"/>
  </r>
  <r>
    <n v="36199"/>
    <s v="Brink"/>
    <d v="2019-06-07T14:45:00"/>
    <x v="30"/>
    <s v="X731CV"/>
    <n v="75"/>
    <s v="X631CV"/>
    <m/>
    <s v="L"/>
    <d v="1951-05-24T00:00:00"/>
  </r>
  <r>
    <n v="32181"/>
    <s v="Dogan"/>
    <d v="2019-06-07T15:00:00"/>
    <x v="34"/>
    <s v="X731CV"/>
    <n v="30"/>
    <s v="X631CV"/>
    <m/>
    <s v="L"/>
    <d v="2010-09-19T00:00:00"/>
  </r>
  <r>
    <n v="31910"/>
    <s v="Lucas"/>
    <d v="2019-06-07T15:00:00"/>
    <x v="23"/>
    <s v="X731CV"/>
    <n v="30"/>
    <s v="X631CV"/>
    <m/>
    <s v="L"/>
    <d v="1955-01-01T00:00:00"/>
  </r>
  <r>
    <n v="35034"/>
    <s v="Gout-Stöver"/>
    <d v="2019-06-07T15:00:00"/>
    <x v="25"/>
    <s v="X731CV"/>
    <n v="60"/>
    <s v="X631CV"/>
    <m/>
    <s v="L"/>
    <d v="1941-12-27T00:00:00"/>
  </r>
  <r>
    <n v="20704"/>
    <s v="Theunissen"/>
    <d v="2019-06-07T15:00:00"/>
    <x v="33"/>
    <s v="X731CV"/>
    <n v="60"/>
    <s v="X631CV"/>
    <m/>
    <s v="L"/>
    <d v="1965-07-05T00:00:00"/>
  </r>
  <r>
    <n v="20065"/>
    <s v="Dean"/>
    <d v="2019-06-07T15:15:00"/>
    <x v="39"/>
    <s v="X731CV"/>
    <n v="45"/>
    <s v="X631CV"/>
    <m/>
    <s v="L"/>
    <d v="1994-04-01T00:00:00"/>
  </r>
  <r>
    <n v="13021"/>
    <s v="Ye"/>
    <d v="2019-06-07T15:15:00"/>
    <x v="27"/>
    <s v="X731CV"/>
    <n v="45"/>
    <s v="X631CV"/>
    <m/>
    <s v="L"/>
    <d v="1972-12-31T00:00:00"/>
  </r>
  <r>
    <n v="15403"/>
    <s v="Straatman"/>
    <d v="2019-06-07T15:30:00"/>
    <x v="34"/>
    <s v="X731CV"/>
    <n v="30"/>
    <s v="X631CV"/>
    <m/>
    <s v="L"/>
    <d v="1990-10-20T00:00:00"/>
  </r>
  <r>
    <n v="3736"/>
    <s v="List"/>
    <d v="2019-06-11T08:15:00"/>
    <x v="15"/>
    <s v="X731CV"/>
    <n v="30"/>
    <s v="X631CV"/>
    <n v="0"/>
    <s v="L"/>
    <d v="1956-05-19T00:00:00"/>
  </r>
  <r>
    <n v="34705"/>
    <s v="Merks"/>
    <d v="2019-06-11T08:15:00"/>
    <x v="11"/>
    <s v="X731CV"/>
    <n v="30"/>
    <s v="X631CV"/>
    <m/>
    <s v="L"/>
    <d v="2012-09-21T00:00:00"/>
  </r>
  <r>
    <n v="34676"/>
    <s v="Cifci"/>
    <d v="2019-06-11T08:15:00"/>
    <x v="4"/>
    <s v="X731CV"/>
    <n v="30"/>
    <s v="X631CV"/>
    <m/>
    <s v="L"/>
    <d v="2012-04-16T00:00:00"/>
  </r>
  <r>
    <n v="18718"/>
    <s v="Schutz"/>
    <d v="2019-06-11T08:15:00"/>
    <x v="1"/>
    <s v="X731CV"/>
    <n v="45"/>
    <s v="X631CV"/>
    <m/>
    <s v="L"/>
    <d v="2006-08-10T00:00:00"/>
  </r>
  <r>
    <n v="11967"/>
    <s v="Gouwerok"/>
    <d v="2019-06-11T08:15:00"/>
    <x v="10"/>
    <s v="X731CV"/>
    <n v="45"/>
    <s v="X631CV"/>
    <m/>
    <s v="L"/>
    <d v="2002-06-02T00:00:00"/>
  </r>
  <r>
    <n v="29416"/>
    <s v="Otmani"/>
    <d v="2019-06-11T08:15:00"/>
    <x v="42"/>
    <s v="X731CV"/>
    <n v="45"/>
    <s v="X631CV"/>
    <m/>
    <s v="L"/>
    <d v="1992-03-09T00:00:00"/>
  </r>
  <r>
    <n v="12430"/>
    <s v="Roos"/>
    <d v="2019-06-11T08:45:00"/>
    <x v="17"/>
    <s v="X731CV"/>
    <n v="15"/>
    <s v="X631CV"/>
    <m/>
    <s v="L"/>
    <d v="1992-12-03T00:00:00"/>
  </r>
  <r>
    <n v="18888"/>
    <s v="Masteling"/>
    <d v="2019-06-11T08:45:00"/>
    <x v="43"/>
    <s v="X731CV"/>
    <n v="30"/>
    <s v="X631CV"/>
    <n v="0"/>
    <s v="L"/>
    <d v="1976-10-10T00:00:00"/>
  </r>
  <r>
    <n v="31385"/>
    <s v="Groenewoud"/>
    <d v="2019-06-11T08:45:00"/>
    <x v="11"/>
    <s v="X731CV"/>
    <n v="30"/>
    <s v="X631CV"/>
    <m/>
    <s v="L"/>
    <d v="2001-09-16T00:00:00"/>
  </r>
  <r>
    <n v="30702"/>
    <s v="Driessen"/>
    <d v="2019-06-11T08:45:00"/>
    <x v="4"/>
    <s v="X731CV"/>
    <n v="30"/>
    <s v="X631CV"/>
    <m/>
    <s v="L"/>
    <d v="2004-02-29T00:00:00"/>
  </r>
  <r>
    <n v="16385"/>
    <s v="Schroor"/>
    <d v="2019-06-11T08:45:00"/>
    <x v="19"/>
    <s v="X731CV"/>
    <n v="45"/>
    <s v="X631CV"/>
    <m/>
    <s v="L"/>
    <d v="2005-04-05T00:00:00"/>
  </r>
  <r>
    <n v="8051"/>
    <s v="Lam"/>
    <d v="2019-06-11T09:00:00"/>
    <x v="18"/>
    <s v="X731CV"/>
    <n v="15"/>
    <s v="X631CV"/>
    <n v="0"/>
    <s v="L"/>
    <d v="1983-11-10T00:00:00"/>
  </r>
  <r>
    <n v="24474"/>
    <s v="Zoest"/>
    <d v="2019-06-11T09:00:00"/>
    <x v="1"/>
    <s v="X731CV"/>
    <n v="30"/>
    <s v="X631CV"/>
    <m/>
    <s v="L"/>
    <d v="2008-11-15T00:00:00"/>
  </r>
  <r>
    <n v="25"/>
    <s v="Zaie"/>
    <d v="2019-06-11T09:00:00"/>
    <x v="17"/>
    <s v="X731CV"/>
    <n v="30"/>
    <s v="X631CV"/>
    <m/>
    <s v="L"/>
    <d v="1975-03-21T00:00:00"/>
  </r>
  <r>
    <n v="23785"/>
    <s v="Euson"/>
    <d v="2019-06-11T09:00:00"/>
    <x v="10"/>
    <s v="X731CV"/>
    <n v="45"/>
    <s v="X631CV"/>
    <n v="0"/>
    <s v="L"/>
    <d v="2003-05-09T00:00:00"/>
  </r>
  <r>
    <n v="5384"/>
    <s v="Visser"/>
    <d v="2019-06-11T09:00:00"/>
    <x v="8"/>
    <s v="X731CV"/>
    <n v="120"/>
    <s v="X631CV"/>
    <n v="0"/>
    <s v="L"/>
    <d v="1965-11-22T00:00:00"/>
  </r>
  <r>
    <n v="34896"/>
    <s v="Ince"/>
    <d v="2019-06-11T09:15:00"/>
    <x v="4"/>
    <s v="X731CV"/>
    <n v="30"/>
    <s v="X631CV"/>
    <n v="0"/>
    <s v="L"/>
    <d v="2010-06-04T00:00:00"/>
  </r>
  <r>
    <n v="36093"/>
    <s v="Leeuw"/>
    <d v="2019-06-11T09:15:00"/>
    <x v="11"/>
    <s v="X731CV"/>
    <n v="45"/>
    <s v="X631CV"/>
    <m/>
    <s v="L"/>
    <d v="2010-10-08T00:00:00"/>
  </r>
  <r>
    <n v="34934"/>
    <s v="Cristina"/>
    <d v="2019-06-11T09:15:00"/>
    <x v="16"/>
    <s v="X731CV"/>
    <n v="45"/>
    <s v="X631CV"/>
    <m/>
    <s v="L"/>
    <d v="1986-11-17T00:00:00"/>
  </r>
  <r>
    <n v="29809"/>
    <s v="Ingen"/>
    <d v="2019-06-11T09:15:00"/>
    <x v="12"/>
    <s v="X731CV"/>
    <n v="90"/>
    <s v="X631CV"/>
    <m/>
    <s v="L"/>
    <d v="1997-11-26T00:00:00"/>
  </r>
  <r>
    <n v="34934"/>
    <s v="Cristina"/>
    <d v="2019-06-11T09:30:00"/>
    <x v="18"/>
    <s v="X731CV"/>
    <n v="15"/>
    <s v="X631CV"/>
    <n v="0"/>
    <s v="L"/>
    <d v="1986-11-17T00:00:00"/>
  </r>
  <r>
    <n v="19359"/>
    <s v="Zoest"/>
    <d v="2019-06-11T09:30:00"/>
    <x v="1"/>
    <s v="X731CV"/>
    <n v="30"/>
    <s v="X631CV"/>
    <m/>
    <s v="L"/>
    <d v="2006-09-13T00:00:00"/>
  </r>
  <r>
    <n v="25"/>
    <s v="Zaie"/>
    <d v="2019-06-11T09:30:00"/>
    <x v="19"/>
    <s v="X731CV"/>
    <n v="45"/>
    <s v="X631CV"/>
    <m/>
    <s v="L"/>
    <d v="1975-03-21T00:00:00"/>
  </r>
  <r>
    <n v="16869"/>
    <s v="Shher Zad Mohamed Ali Hmd"/>
    <d v="2019-06-11T09:30:00"/>
    <x v="44"/>
    <s v="X731CV"/>
    <n v="45"/>
    <s v="X631CV"/>
    <n v="0"/>
    <s v="L"/>
    <d v="1960-06-21T00:00:00"/>
  </r>
  <r>
    <n v="31289"/>
    <s v="Wijk"/>
    <d v="2019-06-11T09:45:00"/>
    <x v="45"/>
    <s v="X731CV"/>
    <n v="30"/>
    <s v="X631CV"/>
    <m/>
    <s v="L"/>
    <d v="2009-11-10T00:00:00"/>
  </r>
  <r>
    <n v="34882"/>
    <s v="Ambtman"/>
    <d v="2019-06-11T09:45:00"/>
    <x v="4"/>
    <s v="X731CV"/>
    <n v="30"/>
    <s v="X631CV"/>
    <m/>
    <s v="L"/>
    <d v="2015-03-20T00:00:00"/>
  </r>
  <r>
    <n v="7701"/>
    <s v="Steen"/>
    <d v="2019-06-11T09:45:00"/>
    <x v="10"/>
    <s v="X731CV"/>
    <n v="45"/>
    <s v="X631CV"/>
    <m/>
    <s v="L"/>
    <d v="2000-06-28T00:00:00"/>
  </r>
  <r>
    <n v="31390"/>
    <s v="Rams"/>
    <d v="2019-06-11T09:45:00"/>
    <x v="42"/>
    <s v="X731CV"/>
    <n v="45"/>
    <s v="X631CV"/>
    <m/>
    <s v="L"/>
    <d v="1958-09-07T00:00:00"/>
  </r>
  <r>
    <n v="17995"/>
    <s v="Klein Gunnewiek"/>
    <d v="2019-06-11T10:00:00"/>
    <x v="17"/>
    <s v="X731CV"/>
    <n v="15"/>
    <s v="X631CV"/>
    <m/>
    <s v="L"/>
    <d v="1963-05-29T00:00:00"/>
  </r>
  <r>
    <n v="31095"/>
    <s v="Spoormans"/>
    <d v="2019-06-11T10:00:00"/>
    <x v="1"/>
    <s v="X731CV"/>
    <n v="30"/>
    <s v="X631CV"/>
    <m/>
    <s v="L"/>
    <d v="2015-12-01T00:00:00"/>
  </r>
  <r>
    <n v="3494"/>
    <s v="Beek"/>
    <d v="2019-06-11T10:00:00"/>
    <x v="45"/>
    <s v="X731CV"/>
    <n v="30"/>
    <s v="X631CV"/>
    <m/>
    <s v="L"/>
    <d v="2005-10-29T00:00:00"/>
  </r>
  <r>
    <n v="34630"/>
    <s v="Ishak"/>
    <d v="2019-06-11T10:00:00"/>
    <x v="11"/>
    <s v="X731CV"/>
    <n v="30"/>
    <s v="X631CV"/>
    <m/>
    <s v="L"/>
    <d v="2013-05-01T00:00:00"/>
  </r>
  <r>
    <n v="34734"/>
    <s v="Arrass"/>
    <d v="2019-06-11T10:00:00"/>
    <x v="8"/>
    <s v="X731CV"/>
    <n v="30"/>
    <s v="X631CV"/>
    <m/>
    <s v="L"/>
    <d v="1950-07-01T00:00:00"/>
  </r>
  <r>
    <n v="13009"/>
    <s v="Karacagun"/>
    <d v="2019-06-11T10:00:00"/>
    <x v="43"/>
    <s v="X731CV"/>
    <n v="60"/>
    <s v="X631CV"/>
    <n v="0"/>
    <s v="L"/>
    <d v="2000-07-26T00:00:00"/>
  </r>
  <r>
    <n v="16443"/>
    <s v="Uittenbogaard"/>
    <d v="2019-06-11T10:00:00"/>
    <x v="21"/>
    <s v="X731CV"/>
    <n v="60"/>
    <s v="X631CV"/>
    <m/>
    <s v="L"/>
    <d v="1979-01-03T00:00:00"/>
  </r>
  <r>
    <n v="28610"/>
    <s v="Keller"/>
    <d v="2019-06-11T10:15:00"/>
    <x v="17"/>
    <s v="X731CV"/>
    <n v="30"/>
    <s v="X631CV"/>
    <n v="0"/>
    <s v="L"/>
    <d v="1937-02-02T00:00:00"/>
  </r>
  <r>
    <n v="27601"/>
    <s v="Siebeling"/>
    <d v="2019-06-11T10:15:00"/>
    <x v="4"/>
    <s v="X731CV"/>
    <n v="45"/>
    <s v="X631CV"/>
    <m/>
    <s v="L"/>
    <d v="2011-10-23T00:00:00"/>
  </r>
  <r>
    <n v="34196"/>
    <s v="Oulad Bouchta"/>
    <d v="2019-06-11T10:15:00"/>
    <x v="19"/>
    <s v="X731CV"/>
    <n v="45"/>
    <s v="X631CV"/>
    <m/>
    <s v="L"/>
    <d v="1986-11-17T00:00:00"/>
  </r>
  <r>
    <n v="3119"/>
    <s v="Minnen"/>
    <d v="2019-06-11T10:20:00"/>
    <x v="9"/>
    <s v="X731CV"/>
    <n v="20"/>
    <s v="X631CV"/>
    <m/>
    <s v="L"/>
    <d v="1986-07-11T00:00:00"/>
  </r>
  <r>
    <n v="29110"/>
    <s v="Roos"/>
    <d v="2019-06-11T10:30:00"/>
    <x v="1"/>
    <s v="X731CV"/>
    <n v="30"/>
    <s v="X631CV"/>
    <m/>
    <s v="L"/>
    <d v="2010-10-17T00:00:00"/>
  </r>
  <r>
    <n v="7513"/>
    <s v="Schipper"/>
    <d v="2019-06-11T10:30:00"/>
    <x v="45"/>
    <s v="X731CV"/>
    <n v="30"/>
    <s v="X631CV"/>
    <m/>
    <s v="L"/>
    <d v="1995-12-15T00:00:00"/>
  </r>
  <r>
    <n v="6436"/>
    <s v="Karakilic"/>
    <d v="2019-06-11T10:30:00"/>
    <x v="11"/>
    <s v="X731CV"/>
    <n v="30"/>
    <s v="X631CV"/>
    <m/>
    <s v="L"/>
    <d v="2001-04-12T00:00:00"/>
  </r>
  <r>
    <n v="36607"/>
    <s v="Kat-Ruijl"/>
    <d v="2019-06-11T10:30:00"/>
    <x v="18"/>
    <s v="X731CV"/>
    <n v="30"/>
    <s v="X631CV"/>
    <m/>
    <s v="L"/>
    <d v="1956-08-10T00:00:00"/>
  </r>
  <r>
    <n v="33967"/>
    <s v="REUVER-RIEKHOFF"/>
    <d v="2019-06-11T10:30:00"/>
    <x v="22"/>
    <s v="X731CV"/>
    <n v="30"/>
    <s v="X631CV"/>
    <m/>
    <s v="L"/>
    <d v="1933-12-08T00:00:00"/>
  </r>
  <r>
    <n v="24336"/>
    <s v="Schiffel"/>
    <d v="2019-06-11T10:30:00"/>
    <x v="10"/>
    <s v="X731CV"/>
    <n v="45"/>
    <s v="X631CV"/>
    <n v="0"/>
    <s v="L"/>
    <d v="2003-06-07T00:00:00"/>
  </r>
  <r>
    <n v="33923"/>
    <s v="Smit"/>
    <d v="2019-06-11T10:30:00"/>
    <x v="42"/>
    <s v="X731CV"/>
    <n v="45"/>
    <s v="X631CV"/>
    <m/>
    <s v="L"/>
    <d v="2003-12-06T00:00:00"/>
  </r>
  <r>
    <n v="23278"/>
    <s v="Knebel"/>
    <d v="2019-06-11T10:30:00"/>
    <x v="17"/>
    <s v="X731CV"/>
    <n v="60"/>
    <s v="X631CV"/>
    <m/>
    <s v="L"/>
    <d v="1952-04-21T00:00:00"/>
  </r>
  <r>
    <n v="1232"/>
    <s v="Ozdemir"/>
    <d v="2019-06-11T10:30:00"/>
    <x v="8"/>
    <s v="X731CV"/>
    <n v="60"/>
    <s v="X631CV"/>
    <m/>
    <s v="L"/>
    <d v="1959-04-04T00:00:00"/>
  </r>
  <r>
    <n v="29137"/>
    <s v="Heusen"/>
    <d v="2019-06-11T10:30:00"/>
    <x v="44"/>
    <s v="X731CV"/>
    <n v="90"/>
    <s v="X631CV"/>
    <m/>
    <s v="L"/>
    <d v="1949-06-12T00:00:00"/>
  </r>
  <r>
    <n v="26653"/>
    <s v="Don"/>
    <d v="2019-06-11T10:40:00"/>
    <x v="9"/>
    <s v="X731CV"/>
    <n v="20"/>
    <s v="X631CV"/>
    <m/>
    <s v="L"/>
    <d v="2006-07-07T00:00:00"/>
  </r>
  <r>
    <n v="33523"/>
    <s v="Borgeld"/>
    <d v="2019-06-11T10:45:00"/>
    <x v="12"/>
    <s v="X731CV"/>
    <n v="150"/>
    <s v="X631CV"/>
    <n v="0"/>
    <s v="L"/>
    <d v="1982-12-14T00:00:00"/>
  </r>
  <r>
    <n v="1776"/>
    <s v="Zantinge"/>
    <d v="2019-06-11T11:00:00"/>
    <x v="15"/>
    <s v="X731CV"/>
    <n v="5"/>
    <s v="X631CV"/>
    <n v="0"/>
    <s v="L"/>
    <d v="1952-10-08T00:00:00"/>
  </r>
  <r>
    <n v="2450"/>
    <s v="Jansen"/>
    <d v="2019-06-11T11:00:00"/>
    <x v="9"/>
    <s v="X731CV"/>
    <n v="20"/>
    <s v="X631CV"/>
    <m/>
    <s v="L"/>
    <d v="1995-12-30T00:00:00"/>
  </r>
  <r>
    <n v="25784"/>
    <s v="Piters"/>
    <d v="2019-06-11T11:00:00"/>
    <x v="1"/>
    <s v="X731CV"/>
    <n v="30"/>
    <s v="X631CV"/>
    <m/>
    <s v="L"/>
    <d v="2011-10-03T00:00:00"/>
  </r>
  <r>
    <n v="21034"/>
    <s v="Dalfour"/>
    <d v="2019-06-11T11:00:00"/>
    <x v="45"/>
    <s v="X731CV"/>
    <n v="30"/>
    <s v="X631CV"/>
    <m/>
    <s v="L"/>
    <d v="2009-07-14T00:00:00"/>
  </r>
  <r>
    <n v="6906"/>
    <s v="Hoetmer"/>
    <d v="2019-06-11T11:00:00"/>
    <x v="18"/>
    <s v="X731CV"/>
    <n v="30"/>
    <s v="X631CV"/>
    <m/>
    <s v="L"/>
    <d v="1944-04-23T00:00:00"/>
  </r>
  <r>
    <n v="36614"/>
    <s v="Agarbi"/>
    <d v="2019-06-11T11:00:00"/>
    <x v="4"/>
    <s v="X731CV"/>
    <n v="30"/>
    <s v="X631CV"/>
    <n v="0"/>
    <s v="L"/>
    <d v="2011-10-15T00:00:00"/>
  </r>
  <r>
    <n v="33871"/>
    <s v="Diepenhorst"/>
    <d v="2019-06-11T11:00:00"/>
    <x v="22"/>
    <s v="X731CV"/>
    <n v="30"/>
    <s v="X631CV"/>
    <n v="0"/>
    <s v="L"/>
    <d v="1972-03-14T00:00:00"/>
  </r>
  <r>
    <n v="30113"/>
    <s v="Dobber"/>
    <d v="2019-06-11T11:00:00"/>
    <x v="11"/>
    <s v="X731CV"/>
    <n v="45"/>
    <s v="X631CV"/>
    <m/>
    <s v="L"/>
    <d v="2012-05-10T00:00:00"/>
  </r>
  <r>
    <n v="32761"/>
    <s v="Ammers"/>
    <d v="2019-06-11T11:00:00"/>
    <x v="25"/>
    <s v="X731CV"/>
    <n v="60"/>
    <s v="X631CV"/>
    <m/>
    <s v="L"/>
    <d v="1956-06-16T00:00:00"/>
  </r>
  <r>
    <n v="6456"/>
    <s v="Guardiola Radersma"/>
    <d v="2019-06-11T11:00:00"/>
    <x v="19"/>
    <s v="X731CV"/>
    <n v="60"/>
    <s v="X631CV"/>
    <m/>
    <s v="L"/>
    <d v="1983-07-26T00:00:00"/>
  </r>
  <r>
    <n v="5155"/>
    <s v="Mittendorf"/>
    <d v="2019-06-11T11:15:00"/>
    <x v="10"/>
    <s v="X731CV"/>
    <n v="45"/>
    <s v="X631CV"/>
    <m/>
    <s v="L"/>
    <d v="2000-03-07T00:00:00"/>
  </r>
  <r>
    <n v="19511"/>
    <s v="Moussa"/>
    <d v="2019-06-11T11:15:00"/>
    <x v="42"/>
    <s v="X731CV"/>
    <n v="45"/>
    <s v="X631CV"/>
    <m/>
    <s v="L"/>
    <d v="1996-01-02T00:00:00"/>
  </r>
  <r>
    <n v="4480"/>
    <s v="Verveer"/>
    <d v="2019-06-11T11:20:00"/>
    <x v="9"/>
    <s v="X731CV"/>
    <n v="20"/>
    <s v="X631CV"/>
    <m/>
    <s v="L"/>
    <d v="1999-10-18T00:00:00"/>
  </r>
  <r>
    <n v="22462"/>
    <s v="Djendoubi"/>
    <d v="2019-06-11T11:30:00"/>
    <x v="15"/>
    <s v="X731CV"/>
    <n v="15"/>
    <s v="X631CV"/>
    <n v="0"/>
    <s v="L"/>
    <d v="1936-06-01T00:00:00"/>
  </r>
  <r>
    <n v="6198"/>
    <s v="Dannijs-Bontje"/>
    <d v="2019-06-11T11:30:00"/>
    <x v="17"/>
    <s v="X731CV"/>
    <n v="15"/>
    <s v="X631CV"/>
    <m/>
    <s v="L"/>
    <d v="1947-09-26T00:00:00"/>
  </r>
  <r>
    <n v="17314"/>
    <s v="Sikking"/>
    <d v="2019-06-11T11:30:00"/>
    <x v="1"/>
    <s v="X731CV"/>
    <n v="30"/>
    <s v="X631CV"/>
    <m/>
    <s v="L"/>
    <d v="2005-07-20T00:00:00"/>
  </r>
  <r>
    <n v="13399"/>
    <s v="Bruintjes"/>
    <d v="2019-06-11T11:30:00"/>
    <x v="45"/>
    <s v="X731CV"/>
    <n v="30"/>
    <s v="X631CV"/>
    <m/>
    <s v="L"/>
    <d v="2004-03-24T00:00:00"/>
  </r>
  <r>
    <n v="36485"/>
    <s v="Timmermans"/>
    <d v="2019-06-11T11:30:00"/>
    <x v="18"/>
    <s v="X731CV"/>
    <n v="30"/>
    <s v="X631CV"/>
    <m/>
    <s v="L"/>
    <d v="1948-06-26T00:00:00"/>
  </r>
  <r>
    <n v="29866"/>
    <s v="Bouzidi"/>
    <d v="2019-06-11T11:30:00"/>
    <x v="4"/>
    <s v="X731CV"/>
    <n v="30"/>
    <s v="X631CV"/>
    <m/>
    <s v="L"/>
    <d v="2011-03-19T00:00:00"/>
  </r>
  <r>
    <n v="21751"/>
    <s v="Jansen"/>
    <d v="2019-06-11T11:30:00"/>
    <x v="8"/>
    <s v="X731CV"/>
    <n v="30"/>
    <s v="X631CV"/>
    <m/>
    <s v="L"/>
    <d v="1945-04-09T00:00:00"/>
  </r>
  <r>
    <n v="36402"/>
    <s v="Hofsté"/>
    <d v="2019-06-11T11:45:00"/>
    <x v="17"/>
    <s v="X731CV"/>
    <n v="15"/>
    <s v="X631CV"/>
    <n v="0"/>
    <s v="L"/>
    <d v="1940-03-02T00:00:00"/>
  </r>
  <r>
    <n v="11764"/>
    <s v="Alfarez"/>
    <d v="2019-06-11T12:20:00"/>
    <x v="9"/>
    <s v="X731CV"/>
    <n v="20"/>
    <s v="X631CV"/>
    <m/>
    <s v="L"/>
    <d v="1979-09-02T00:00:00"/>
  </r>
  <r>
    <n v="2797"/>
    <s v="Mammi"/>
    <d v="2019-06-11T12:30:00"/>
    <x v="15"/>
    <s v="X731CV"/>
    <n v="30"/>
    <s v="X631CV"/>
    <m/>
    <s v="L"/>
    <d v="1954-06-28T00:00:00"/>
  </r>
  <r>
    <n v="16830"/>
    <s v="Bergh"/>
    <d v="2019-06-11T12:30:00"/>
    <x v="17"/>
    <s v="X731CV"/>
    <n v="30"/>
    <s v="X631CV"/>
    <m/>
    <s v="L"/>
    <d v="1965-10-23T00:00:00"/>
  </r>
  <r>
    <n v="33651"/>
    <s v="Jesus Madeira"/>
    <d v="2019-06-11T12:30:00"/>
    <x v="44"/>
    <s v="X731CV"/>
    <n v="30"/>
    <s v="X631CV"/>
    <n v="0"/>
    <s v="L"/>
    <d v="1967-01-18T00:00:00"/>
  </r>
  <r>
    <n v="22462"/>
    <s v="Djendoubi"/>
    <d v="2019-06-11T12:30:00"/>
    <x v="8"/>
    <s v="X731CV"/>
    <n v="30"/>
    <s v="X631CV"/>
    <n v="0"/>
    <s v="L"/>
    <d v="1936-06-01T00:00:00"/>
  </r>
  <r>
    <n v="30057"/>
    <s v="Khaled"/>
    <d v="2019-06-11T12:30:00"/>
    <x v="43"/>
    <s v="X731CV"/>
    <n v="45"/>
    <s v="X631CV"/>
    <m/>
    <s v="L"/>
    <d v="1997-10-31T00:00:00"/>
  </r>
  <r>
    <n v="29538"/>
    <s v="Boer"/>
    <d v="2019-06-11T12:30:00"/>
    <x v="1"/>
    <s v="X731CV"/>
    <n v="45"/>
    <s v="X631CV"/>
    <m/>
    <s v="L"/>
    <d v="2013-01-14T00:00:00"/>
  </r>
  <r>
    <n v="17478"/>
    <s v="Harman"/>
    <d v="2019-06-11T12:30:00"/>
    <x v="10"/>
    <s v="X731CV"/>
    <n v="45"/>
    <s v="X631CV"/>
    <m/>
    <s v="L"/>
    <d v="2006-05-13T00:00:00"/>
  </r>
  <r>
    <n v="20059"/>
    <s v="Haddouchi"/>
    <d v="2019-06-11T12:30:00"/>
    <x v="18"/>
    <s v="X731CV"/>
    <n v="45"/>
    <s v="X631CV"/>
    <n v="0"/>
    <s v="L"/>
    <d v="1977-05-25T00:00:00"/>
  </r>
  <r>
    <n v="11123"/>
    <s v="Casoeto"/>
    <d v="2019-06-11T12:30:00"/>
    <x v="19"/>
    <s v="X731CV"/>
    <n v="45"/>
    <s v="X631CV"/>
    <m/>
    <s v="L"/>
    <d v="1962-09-22T00:00:00"/>
  </r>
  <r>
    <n v="36068"/>
    <s v="Lieshout"/>
    <d v="2019-06-11T12:30:00"/>
    <x v="22"/>
    <s v="X731CV"/>
    <n v="45"/>
    <s v="X631CV"/>
    <m/>
    <s v="L"/>
    <d v="1951-09-01T00:00:00"/>
  </r>
  <r>
    <n v="2639"/>
    <s v="Nawaz"/>
    <d v="2019-06-11T12:40:00"/>
    <x v="9"/>
    <s v="X731CV"/>
    <n v="20"/>
    <s v="X631CV"/>
    <m/>
    <s v="L"/>
    <d v="1984-09-08T00:00:00"/>
  </r>
  <r>
    <n v="13183"/>
    <s v="Os"/>
    <d v="2019-06-11T13:00:00"/>
    <x v="9"/>
    <s v="X731CV"/>
    <n v="20"/>
    <s v="X631CV"/>
    <m/>
    <s v="L"/>
    <d v="1986-01-22T00:00:00"/>
  </r>
  <r>
    <n v="5657"/>
    <s v="Wouthuijsen-Hellendoorn"/>
    <d v="2019-06-11T13:00:00"/>
    <x v="15"/>
    <s v="X731CV"/>
    <n v="30"/>
    <s v="X631CV"/>
    <m/>
    <s v="L"/>
    <d v="1924-05-15T00:00:00"/>
  </r>
  <r>
    <n v="1304"/>
    <s v="Egstorf"/>
    <d v="2019-06-11T13:00:00"/>
    <x v="11"/>
    <s v="X731CV"/>
    <n v="30"/>
    <s v="X631CV"/>
    <m/>
    <s v="L"/>
    <d v="1986-12-09T00:00:00"/>
  </r>
  <r>
    <n v="19746"/>
    <s v="Ron-van der Helm"/>
    <d v="2019-06-11T13:00:00"/>
    <x v="8"/>
    <s v="X731CV"/>
    <n v="30"/>
    <s v="X631CV"/>
    <n v="0"/>
    <s v="L"/>
    <d v="1966-01-05T00:00:00"/>
  </r>
  <r>
    <n v="21840"/>
    <s v="Stuij"/>
    <d v="2019-06-11T13:00:00"/>
    <x v="17"/>
    <s v="X731CV"/>
    <n v="45"/>
    <s v="X631CV"/>
    <n v="0"/>
    <s v="L"/>
    <d v="1937-03-26T00:00:00"/>
  </r>
  <r>
    <n v="36559"/>
    <s v="Witte"/>
    <d v="2019-06-11T13:00:00"/>
    <x v="44"/>
    <s v="X731CV"/>
    <n v="45"/>
    <s v="X631CV"/>
    <n v="0"/>
    <s v="L"/>
    <d v="1992-02-19T00:00:00"/>
  </r>
  <r>
    <n v="35211"/>
    <s v="Hoogeveen"/>
    <d v="2019-06-11T13:15:00"/>
    <x v="1"/>
    <s v="X731CV"/>
    <n v="30"/>
    <s v="X631CV"/>
    <m/>
    <s v="L"/>
    <d v="2014-09-30T00:00:00"/>
  </r>
  <r>
    <n v="747"/>
    <s v="YACOUBI-AOULAD HAMMOU"/>
    <d v="2019-06-11T13:15:00"/>
    <x v="19"/>
    <s v="X731CV"/>
    <n v="30"/>
    <s v="X631CV"/>
    <m/>
    <s v="L"/>
    <d v="1944-07-01T00:00:00"/>
  </r>
  <r>
    <n v="33132"/>
    <s v="Feller"/>
    <d v="2019-06-11T13:15:00"/>
    <x v="10"/>
    <s v="X731CV"/>
    <n v="45"/>
    <s v="X631CV"/>
    <m/>
    <s v="L"/>
    <d v="2009-09-04T00:00:00"/>
  </r>
  <r>
    <n v="30719"/>
    <s v="Santana Krijger"/>
    <d v="2019-06-11T13:15:00"/>
    <x v="4"/>
    <s v="X731CV"/>
    <n v="45"/>
    <s v="X631CV"/>
    <m/>
    <s v="L"/>
    <d v="2013-05-02T00:00:00"/>
  </r>
  <r>
    <n v="35336"/>
    <s v="Horst van Daalen"/>
    <d v="2019-06-11T13:15:00"/>
    <x v="22"/>
    <s v="X731CV"/>
    <n v="210"/>
    <s v="X631CV"/>
    <n v="0"/>
    <s v="L"/>
    <d v="1931-05-22T00:00:00"/>
  </r>
  <r>
    <n v="2111"/>
    <s v="Harkisoen"/>
    <d v="2019-06-11T13:30:00"/>
    <x v="18"/>
    <s v="X731CV"/>
    <n v="30"/>
    <s v="X631CV"/>
    <m/>
    <s v="L"/>
    <d v="1943-07-28T00:00:00"/>
  </r>
  <r>
    <n v="27428"/>
    <s v="Fransz"/>
    <d v="2019-06-11T13:30:00"/>
    <x v="8"/>
    <s v="X731CV"/>
    <n v="30"/>
    <s v="X631CV"/>
    <m/>
    <s v="L"/>
    <d v="1950-03-15T00:00:00"/>
  </r>
  <r>
    <n v="35556"/>
    <s v="Veltenaar"/>
    <d v="2019-06-11T13:30:00"/>
    <x v="21"/>
    <s v="X731CV"/>
    <n v="45"/>
    <s v="X631CV"/>
    <m/>
    <s v="L"/>
    <d v="1967-04-24T00:00:00"/>
  </r>
  <r>
    <n v="19872"/>
    <s v="Verdouw"/>
    <d v="2019-06-11T13:30:00"/>
    <x v="11"/>
    <s v="X731CV"/>
    <n v="45"/>
    <s v="X631CV"/>
    <m/>
    <s v="L"/>
    <d v="2005-02-08T00:00:00"/>
  </r>
  <r>
    <n v="9257"/>
    <s v="Kok"/>
    <d v="2019-06-11T13:40:00"/>
    <x v="9"/>
    <s v="X731CV"/>
    <n v="20"/>
    <s v="X631CV"/>
    <m/>
    <s v="L"/>
    <d v="1996-03-23T00:00:00"/>
  </r>
  <r>
    <n v="21042"/>
    <s v="Grooteman"/>
    <d v="2019-06-11T13:45:00"/>
    <x v="1"/>
    <s v="X731CV"/>
    <n v="30"/>
    <s v="X631CV"/>
    <m/>
    <s v="L"/>
    <d v="2005-04-29T00:00:00"/>
  </r>
  <r>
    <n v="3725"/>
    <s v="Westenberg"/>
    <d v="2019-06-11T13:45:00"/>
    <x v="44"/>
    <s v="X731CV"/>
    <n v="45"/>
    <s v="X631CV"/>
    <n v="0"/>
    <s v="L"/>
    <d v="1942-12-14T00:00:00"/>
  </r>
  <r>
    <n v="12733"/>
    <s v="Tukker"/>
    <d v="2019-06-11T13:45:00"/>
    <x v="12"/>
    <s v="X731CV"/>
    <n v="75"/>
    <s v="X631CV"/>
    <n v="0"/>
    <s v="L"/>
    <d v="1996-08-03T00:00:00"/>
  </r>
  <r>
    <n v="31074"/>
    <s v="Mbah"/>
    <d v="2019-06-11T14:00:00"/>
    <x v="9"/>
    <s v="X731CV"/>
    <n v="20"/>
    <s v="X631CV"/>
    <m/>
    <s v="L"/>
    <d v="2004-08-16T00:00:00"/>
  </r>
  <r>
    <n v="28025"/>
    <s v="Walther"/>
    <d v="2019-06-11T14:00:00"/>
    <x v="15"/>
    <s v="X731CV"/>
    <n v="30"/>
    <s v="X631CV"/>
    <m/>
    <s v="L"/>
    <d v="1944-02-19T00:00:00"/>
  </r>
  <r>
    <n v="564"/>
    <s v="Wouters"/>
    <d v="2019-06-11T14:00:00"/>
    <x v="18"/>
    <s v="X731CV"/>
    <n v="30"/>
    <s v="X631CV"/>
    <m/>
    <s v="L"/>
    <d v="1944-12-28T00:00:00"/>
  </r>
  <r>
    <n v="3728"/>
    <s v="Hetten"/>
    <d v="2019-06-11T14:00:00"/>
    <x v="43"/>
    <s v="X731CV"/>
    <n v="60"/>
    <s v="X631CV"/>
    <n v="0"/>
    <s v="L"/>
    <d v="1991-02-28T00:00:00"/>
  </r>
  <r>
    <n v="420"/>
    <s v="Allati"/>
    <d v="2019-06-11T14:00:00"/>
    <x v="10"/>
    <s v="X731CV"/>
    <n v="60"/>
    <s v="X631CV"/>
    <m/>
    <s v="L"/>
    <d v="2004-12-23T00:00:00"/>
  </r>
  <r>
    <n v="12608"/>
    <s v="Burgh"/>
    <d v="2019-06-11T14:00:00"/>
    <x v="16"/>
    <s v="X731CV"/>
    <n v="60"/>
    <s v="X631CV"/>
    <m/>
    <s v="L"/>
    <d v="2003-03-18T00:00:00"/>
  </r>
  <r>
    <n v="4138"/>
    <s v="Slyman"/>
    <d v="2019-06-11T14:15:00"/>
    <x v="11"/>
    <s v="X731CV"/>
    <n v="30"/>
    <s v="X631CV"/>
    <m/>
    <s v="L"/>
    <d v="1992-06-17T00:00:00"/>
  </r>
  <r>
    <n v="35912"/>
    <s v="Eggenkamp"/>
    <d v="2019-06-11T14:15:00"/>
    <x v="17"/>
    <s v="X731CV"/>
    <n v="30"/>
    <s v="X631CV"/>
    <m/>
    <s v="L"/>
    <d v="1949-06-06T00:00:00"/>
  </r>
  <r>
    <n v="31848"/>
    <s v="Soejono"/>
    <d v="2019-06-11T14:15:00"/>
    <x v="19"/>
    <s v="X731CV"/>
    <n v="30"/>
    <s v="X631CV"/>
    <m/>
    <s v="L"/>
    <d v="2003-10-07T00:00:00"/>
  </r>
  <r>
    <n v="25097"/>
    <s v="Naberman"/>
    <d v="2019-06-11T14:15:00"/>
    <x v="1"/>
    <s v="X731CV"/>
    <n v="45"/>
    <s v="X631CV"/>
    <m/>
    <s v="L"/>
    <d v="2011-06-15T00:00:00"/>
  </r>
  <r>
    <n v="9412"/>
    <s v="Abdalla"/>
    <d v="2019-06-11T14:20:00"/>
    <x v="9"/>
    <s v="X731CV"/>
    <n v="20"/>
    <s v="X631CV"/>
    <m/>
    <s v="L"/>
    <d v="1996-06-28T00:00:00"/>
  </r>
  <r>
    <n v="11501"/>
    <s v="Baan"/>
    <d v="2019-06-11T14:30:00"/>
    <x v="18"/>
    <s v="X731CV"/>
    <n v="30"/>
    <s v="X631CV"/>
    <n v="0"/>
    <s v="L"/>
    <d v="1946-05-10T00:00:00"/>
  </r>
  <r>
    <n v="25991"/>
    <s v="Vries"/>
    <d v="2019-06-11T14:30:00"/>
    <x v="8"/>
    <s v="X731CV"/>
    <n v="30"/>
    <s v="X631CV"/>
    <m/>
    <s v="L"/>
    <d v="1946-09-29T00:00:00"/>
  </r>
  <r>
    <n v="17531"/>
    <s v="Juta"/>
    <d v="2019-06-11T14:30:00"/>
    <x v="15"/>
    <s v="X731CV"/>
    <n v="45"/>
    <s v="X631CV"/>
    <n v="0"/>
    <s v="L"/>
    <d v="1956-10-16T00:00:00"/>
  </r>
  <r>
    <n v="33601"/>
    <s v="Usta"/>
    <d v="2019-06-11T14:30:00"/>
    <x v="4"/>
    <s v="X731CV"/>
    <n v="45"/>
    <s v="X631CV"/>
    <m/>
    <s v="L"/>
    <d v="2012-09-15T00:00:00"/>
  </r>
  <r>
    <n v="36522"/>
    <s v="Aljezairi"/>
    <d v="2019-06-11T14:30:00"/>
    <x v="44"/>
    <s v="X731CV"/>
    <n v="45"/>
    <s v="X631CV"/>
    <m/>
    <s v="L"/>
    <d v="1984-08-20T00:00:00"/>
  </r>
  <r>
    <n v="13233"/>
    <s v="Opdam"/>
    <d v="2019-06-11T14:30:00"/>
    <x v="22"/>
    <s v="X731CV"/>
    <n v="60"/>
    <s v="X631CV"/>
    <n v="0"/>
    <s v="L"/>
    <d v="1944-10-15T00:00:00"/>
  </r>
  <r>
    <n v="6929"/>
    <s v="Pelt"/>
    <d v="2019-06-11T14:40:00"/>
    <x v="9"/>
    <s v="X731CV"/>
    <n v="20"/>
    <s v="X631CV"/>
    <m/>
    <s v="L"/>
    <d v="1994-11-12T00:00:00"/>
  </r>
  <r>
    <n v="11673"/>
    <s v="Ras"/>
    <d v="2019-06-11T14:45:00"/>
    <x v="17"/>
    <s v="X731CV"/>
    <n v="15"/>
    <s v="X631CV"/>
    <m/>
    <s v="L"/>
    <d v="1938-11-06T00:00:00"/>
  </r>
  <r>
    <n v="30882"/>
    <s v="Linde"/>
    <d v="2019-06-11T15:00:00"/>
    <x v="8"/>
    <s v="X731CV"/>
    <n v="15"/>
    <s v="X631CV"/>
    <m/>
    <s v="L"/>
    <d v="1953-01-29T00:00:00"/>
  </r>
  <r>
    <n v="11761"/>
    <s v="Algoe"/>
    <d v="2019-06-11T15:00:00"/>
    <x v="9"/>
    <s v="X731CV"/>
    <n v="20"/>
    <s v="X631CV"/>
    <m/>
    <s v="L"/>
    <d v="1995-01-25T00:00:00"/>
  </r>
  <r>
    <n v="10679"/>
    <s v="Maassen-Peters"/>
    <d v="2019-06-11T15:00:00"/>
    <x v="18"/>
    <s v="X731CV"/>
    <n v="30"/>
    <s v="X631CV"/>
    <m/>
    <s v="L"/>
    <d v="1934-03-31T00:00:00"/>
  </r>
  <r>
    <n v="12448"/>
    <s v="Rauws"/>
    <d v="2019-06-11T15:00:00"/>
    <x v="12"/>
    <s v="X731CV"/>
    <n v="60"/>
    <s v="X631CV"/>
    <m/>
    <s v="L"/>
    <d v="1982-10-16T00:00:00"/>
  </r>
  <r>
    <n v="15583"/>
    <s v="Allati"/>
    <d v="2019-06-11T15:00:00"/>
    <x v="10"/>
    <s v="X731CV"/>
    <n v="60"/>
    <s v="X631CV"/>
    <m/>
    <s v="L"/>
    <d v="2003-10-06T00:00:00"/>
  </r>
  <r>
    <n v="210"/>
    <s v="Gelderblom"/>
    <d v="2019-06-11T15:15:00"/>
    <x v="17"/>
    <s v="X731CV"/>
    <n v="15"/>
    <s v="X631CV"/>
    <m/>
    <s v="L"/>
    <d v="1956-03-24T00:00:00"/>
  </r>
  <r>
    <n v="11620"/>
    <s v="Araújo Teixeira Gomes"/>
    <d v="2019-06-11T15:15:00"/>
    <x v="44"/>
    <s v="X731CV"/>
    <n v="15"/>
    <s v="X631CV"/>
    <m/>
    <s v="L"/>
    <d v="1941-03-23T00:00:00"/>
  </r>
  <r>
    <n v="94"/>
    <s v="Dijkstra"/>
    <d v="2019-06-11T15:15:00"/>
    <x v="43"/>
    <s v="X731CV"/>
    <n v="45"/>
    <s v="X631CV"/>
    <m/>
    <s v="L"/>
    <d v="1946-09-07T00:00:00"/>
  </r>
  <r>
    <n v="36457"/>
    <s v="Goedhard"/>
    <d v="2019-06-11T15:15:00"/>
    <x v="4"/>
    <s v="X731CV"/>
    <n v="45"/>
    <s v="X631CV"/>
    <m/>
    <s v="L"/>
    <d v="2015-01-27T00:00:00"/>
  </r>
  <r>
    <n v="313"/>
    <s v="Sheikh Ali"/>
    <d v="2019-06-11T15:20:00"/>
    <x v="9"/>
    <s v="X731CV"/>
    <n v="20"/>
    <s v="X631CV"/>
    <m/>
    <s v="L"/>
    <d v="1994-11-17T00:00:00"/>
  </r>
  <r>
    <n v="10679"/>
    <s v="Maassen-Peters"/>
    <d v="2019-06-11T15:30:00"/>
    <x v="15"/>
    <s v="X731CV"/>
    <n v="10"/>
    <s v="X631CV"/>
    <n v="0"/>
    <s v="L"/>
    <d v="1934-03-31T00:00:00"/>
  </r>
  <r>
    <n v="29620"/>
    <s v="Boldewijn"/>
    <d v="2019-06-11T15:30:00"/>
    <x v="1"/>
    <s v="X731CV"/>
    <n v="30"/>
    <s v="X631CV"/>
    <m/>
    <s v="L"/>
    <d v="2007-11-20T00:00:00"/>
  </r>
  <r>
    <n v="26309"/>
    <s v="Peet"/>
    <d v="2019-06-11T15:30:00"/>
    <x v="21"/>
    <s v="X731CV"/>
    <n v="30"/>
    <s v="X631CV"/>
    <m/>
    <s v="L"/>
    <d v="1959-07-19T00:00:00"/>
  </r>
  <r>
    <n v="3287"/>
    <s v="Yousfi"/>
    <d v="2019-06-11T15:30:00"/>
    <x v="11"/>
    <s v="X731CV"/>
    <n v="30"/>
    <s v="X631CV"/>
    <m/>
    <s v="L"/>
    <d v="1983-08-03T00:00:00"/>
  </r>
  <r>
    <n v="17531"/>
    <s v="Juta"/>
    <d v="2019-06-11T15:30:00"/>
    <x v="8"/>
    <s v="X731CV"/>
    <n v="30"/>
    <s v="X631CV"/>
    <m/>
    <s v="L"/>
    <d v="1956-10-16T00:00:00"/>
  </r>
  <r>
    <n v="24313"/>
    <s v="Luthart-Rötgers"/>
    <d v="2019-06-11T15:30:00"/>
    <x v="17"/>
    <s v="X731CV"/>
    <n v="45"/>
    <s v="X631CV"/>
    <n v="0"/>
    <s v="L"/>
    <d v="1960-05-16T00:00:00"/>
  </r>
  <r>
    <n v="9928"/>
    <s v="Baneke"/>
    <d v="2019-06-11T15:40:00"/>
    <x v="9"/>
    <s v="X731CV"/>
    <n v="20"/>
    <s v="X631CV"/>
    <m/>
    <s v="L"/>
    <d v="1987-08-27T00:00:00"/>
  </r>
  <r>
    <n v="34713"/>
    <s v="Schenck de Jong"/>
    <d v="2019-06-11T16:00:00"/>
    <x v="12"/>
    <s v="X731CV"/>
    <n v="60"/>
    <s v="X631CV"/>
    <n v="0"/>
    <s v="L"/>
    <d v="1992-02-22T00:00:00"/>
  </r>
  <r>
    <n v="27702"/>
    <s v="Niemeijer"/>
    <d v="2019-06-12T08:15:00"/>
    <x v="13"/>
    <s v="X731CV"/>
    <n v="45"/>
    <s v="X631CV"/>
    <m/>
    <s v="L"/>
    <d v="2011-03-22T00:00:00"/>
  </r>
  <r>
    <n v="29880"/>
    <s v="Kanon"/>
    <d v="2019-06-12T08:15:00"/>
    <x v="0"/>
    <s v="X731CV"/>
    <n v="45"/>
    <s v="X631CV"/>
    <m/>
    <s v="L"/>
    <d v="2008-02-15T00:00:00"/>
  </r>
  <r>
    <n v="11510"/>
    <s v="Kloosterman"/>
    <d v="2019-06-12T08:15:00"/>
    <x v="17"/>
    <s v="X731CV"/>
    <n v="45"/>
    <s v="X631CV"/>
    <m/>
    <s v="L"/>
    <d v="1949-10-05T00:00:00"/>
  </r>
  <r>
    <n v="35424"/>
    <s v="Vergeer"/>
    <d v="2019-06-12T08:15:00"/>
    <x v="21"/>
    <s v="X731CV"/>
    <n v="75"/>
    <s v="X631CV"/>
    <m/>
    <s v="L"/>
    <d v="1982-02-24T00:00:00"/>
  </r>
  <r>
    <n v="33337"/>
    <s v="Box"/>
    <d v="2019-06-12T08:15:00"/>
    <x v="26"/>
    <s v="X731CV"/>
    <n v="105"/>
    <s v="X631CV"/>
    <n v="0"/>
    <s v="L"/>
    <d v="1953-08-31T00:00:00"/>
  </r>
  <r>
    <n v="5646"/>
    <s v="Dap"/>
    <d v="2019-06-12T08:30:00"/>
    <x v="3"/>
    <s v="X731CV"/>
    <n v="20"/>
    <s v="X631CV"/>
    <m/>
    <s v="L"/>
    <d v="1988-05-04T00:00:00"/>
  </r>
  <r>
    <n v="33242"/>
    <s v="Letnom"/>
    <d v="2019-06-12T08:45:00"/>
    <x v="29"/>
    <s v="X731CV"/>
    <n v="45"/>
    <s v="X631CV"/>
    <n v="0"/>
    <s v="L"/>
    <d v="1975-09-25T00:00:00"/>
  </r>
  <r>
    <n v="999"/>
    <s v="Molenaar-van der Zeeuw"/>
    <d v="2019-06-12T08:45:00"/>
    <x v="42"/>
    <s v="X731CV"/>
    <n v="45"/>
    <s v="X631CV"/>
    <m/>
    <s v="L"/>
    <d v="1981-12-10T00:00:00"/>
  </r>
  <r>
    <n v="612"/>
    <s v="Jonkers"/>
    <d v="2019-06-12T08:50:00"/>
    <x v="3"/>
    <s v="X731CV"/>
    <n v="20"/>
    <s v="X631CV"/>
    <m/>
    <s v="L"/>
    <d v="1975-07-30T00:00:00"/>
  </r>
  <r>
    <n v="35128"/>
    <s v="Musdafayev"/>
    <d v="2019-06-12T09:00:00"/>
    <x v="27"/>
    <s v="X731CV"/>
    <n v="15"/>
    <s v="X631CV"/>
    <n v="0"/>
    <s v="L"/>
    <d v="2011-09-14T00:00:00"/>
  </r>
  <r>
    <n v="29828"/>
    <s v="Josso-van Veen"/>
    <d v="2019-06-12T09:00:00"/>
    <x v="28"/>
    <s v="X731CV"/>
    <n v="30"/>
    <s v="X631CV"/>
    <m/>
    <s v="L"/>
    <d v="1930-03-31T00:00:00"/>
  </r>
  <r>
    <n v="34073"/>
    <s v="Brassem"/>
    <d v="2019-06-12T09:00:00"/>
    <x v="31"/>
    <s v="X731CV"/>
    <n v="30"/>
    <s v="X631CV"/>
    <m/>
    <s v="L"/>
    <d v="1955-09-14T00:00:00"/>
  </r>
  <r>
    <n v="12493"/>
    <s v="Šabanija"/>
    <d v="2019-06-12T09:00:00"/>
    <x v="0"/>
    <s v="X731CV"/>
    <n v="60"/>
    <s v="X631CV"/>
    <m/>
    <s v="L"/>
    <d v="1999-06-09T00:00:00"/>
  </r>
  <r>
    <n v="4642"/>
    <s v="Boersma"/>
    <d v="2019-06-12T09:10:00"/>
    <x v="3"/>
    <s v="X731CV"/>
    <n v="20"/>
    <s v="X631CV"/>
    <m/>
    <s v="L"/>
    <d v="1976-09-21T00:00:00"/>
  </r>
  <r>
    <n v="35023"/>
    <s v="Knip"/>
    <d v="2019-06-12T09:15:00"/>
    <x v="12"/>
    <s v="X731CV"/>
    <n v="75"/>
    <s v="X631CV"/>
    <n v="0"/>
    <s v="L"/>
    <d v="1964-02-07T00:00:00"/>
  </r>
  <r>
    <n v="1018"/>
    <s v="Bartelsman"/>
    <d v="2019-06-12T09:30:00"/>
    <x v="3"/>
    <s v="X731CV"/>
    <n v="20"/>
    <s v="X631CV"/>
    <m/>
    <s v="L"/>
    <d v="1967-01-09T00:00:00"/>
  </r>
  <r>
    <n v="33967"/>
    <s v="REUVER-RIEKHOFF"/>
    <d v="2019-06-12T09:30:00"/>
    <x v="21"/>
    <s v="X731CV"/>
    <n v="30"/>
    <s v="X631CV"/>
    <n v="0"/>
    <s v="L"/>
    <d v="1933-12-08T00:00:00"/>
  </r>
  <r>
    <n v="16732"/>
    <s v="Sievers"/>
    <d v="2019-06-12T09:30:00"/>
    <x v="29"/>
    <s v="X731CV"/>
    <n v="30"/>
    <s v="X631CV"/>
    <m/>
    <s v="L"/>
    <d v="1941-07-13T00:00:00"/>
  </r>
  <r>
    <n v="999"/>
    <s v="Molenaar-van der Zeeuw"/>
    <d v="2019-06-12T09:30:00"/>
    <x v="17"/>
    <s v="X731CV"/>
    <n v="30"/>
    <s v="X631CV"/>
    <m/>
    <s v="L"/>
    <d v="1981-12-10T00:00:00"/>
  </r>
  <r>
    <n v="36006"/>
    <s v="KOEDOODER-JANSEN"/>
    <d v="2019-06-12T09:30:00"/>
    <x v="31"/>
    <s v="X731CV"/>
    <n v="30"/>
    <s v="X631CV"/>
    <m/>
    <s v="L"/>
    <d v="1960-04-20T00:00:00"/>
  </r>
  <r>
    <n v="22068"/>
    <s v="Engel"/>
    <d v="2019-06-12T09:30:00"/>
    <x v="27"/>
    <s v="X731CV"/>
    <n v="45"/>
    <s v="X631CV"/>
    <n v="0"/>
    <s v="L"/>
    <d v="1993-08-11T00:00:00"/>
  </r>
  <r>
    <n v="14559"/>
    <s v="Kandhai"/>
    <d v="2019-06-12T09:30:00"/>
    <x v="13"/>
    <s v="X731CV"/>
    <n v="60"/>
    <s v="X631CV"/>
    <m/>
    <s v="L"/>
    <d v="1976-10-24T00:00:00"/>
  </r>
  <r>
    <n v="25245"/>
    <s v="KOREBRITS-SAMUELSZ"/>
    <d v="2019-06-12T09:30:00"/>
    <x v="28"/>
    <s v="X731CV"/>
    <n v="60"/>
    <s v="X631CV"/>
    <m/>
    <s v="L"/>
    <d v="1950-11-20T00:00:00"/>
  </r>
  <r>
    <n v="12038"/>
    <s v="Cattelani"/>
    <d v="2019-06-12T09:45:00"/>
    <x v="10"/>
    <s v="X731CV"/>
    <n v="45"/>
    <s v="X631CV"/>
    <m/>
    <s v="L"/>
    <d v="2000-12-23T00:00:00"/>
  </r>
  <r>
    <n v="3420"/>
    <s v="Ruitenbeek"/>
    <d v="2019-06-12T09:50:00"/>
    <x v="3"/>
    <s v="X731CV"/>
    <n v="20"/>
    <s v="X631CV"/>
    <m/>
    <s v="L"/>
    <d v="1987-04-03T00:00:00"/>
  </r>
  <r>
    <n v="12298"/>
    <s v="Elzinga"/>
    <d v="2019-06-12T10:00:00"/>
    <x v="26"/>
    <s v="X731CV"/>
    <n v="30"/>
    <s v="X631CV"/>
    <m/>
    <s v="L"/>
    <d v="2002-04-24T00:00:00"/>
  </r>
  <r>
    <n v="11077"/>
    <s v="Diyal"/>
    <d v="2019-06-12T10:00:00"/>
    <x v="46"/>
    <s v="X731CV"/>
    <n v="30"/>
    <s v="X631CV"/>
    <m/>
    <s v="L"/>
    <d v="1986-12-05T00:00:00"/>
  </r>
  <r>
    <n v="32163"/>
    <s v="Wees"/>
    <d v="2019-06-12T10:00:00"/>
    <x v="31"/>
    <s v="X731CV"/>
    <n v="30"/>
    <s v="X631CV"/>
    <m/>
    <s v="L"/>
    <d v="1990-10-06T00:00:00"/>
  </r>
  <r>
    <n v="23981"/>
    <s v="Pieterse"/>
    <d v="2019-06-12T10:00:00"/>
    <x v="17"/>
    <s v="X731CV"/>
    <n v="45"/>
    <s v="X631CV"/>
    <m/>
    <s v="L"/>
    <d v="1975-08-08T00:00:00"/>
  </r>
  <r>
    <n v="10038"/>
    <s v="Keuken"/>
    <d v="2019-06-12T10:00:00"/>
    <x v="42"/>
    <s v="X731CV"/>
    <n v="45"/>
    <s v="X631CV"/>
    <m/>
    <s v="L"/>
    <d v="1944-11-03T00:00:00"/>
  </r>
  <r>
    <n v="33008"/>
    <s v="Kweksilber"/>
    <d v="2019-06-12T10:00:00"/>
    <x v="29"/>
    <s v="X731CV"/>
    <n v="60"/>
    <s v="X631CV"/>
    <n v="0"/>
    <s v="L"/>
    <d v="1947-06-20T00:00:00"/>
  </r>
  <r>
    <n v="5071"/>
    <s v="Dungen"/>
    <d v="2019-06-12T10:00:00"/>
    <x v="0"/>
    <s v="X731CV"/>
    <n v="60"/>
    <s v="X631CV"/>
    <n v="0"/>
    <s v="L"/>
    <d v="1999-06-23T00:00:00"/>
  </r>
  <r>
    <n v="25675"/>
    <s v="Dekker"/>
    <d v="2019-06-12T10:10:00"/>
    <x v="3"/>
    <s v="X731CV"/>
    <n v="20"/>
    <s v="X631CV"/>
    <m/>
    <s v="L"/>
    <d v="1962-10-10T00:00:00"/>
  </r>
  <r>
    <n v="5071"/>
    <s v="Dungen"/>
    <d v="2019-06-12T10:15:00"/>
    <x v="27"/>
    <s v="X731CV"/>
    <n v="30"/>
    <s v="X631CV"/>
    <m/>
    <s v="L"/>
    <d v="1999-06-23T00:00:00"/>
  </r>
  <r>
    <n v="11543"/>
    <s v="Corstjens"/>
    <d v="2019-06-12T10:30:00"/>
    <x v="3"/>
    <s v="X731CV"/>
    <n v="20"/>
    <s v="X631CV"/>
    <m/>
    <s v="L"/>
    <d v="1965-06-13T00:00:00"/>
  </r>
  <r>
    <n v="5557"/>
    <s v="Ronde"/>
    <d v="2019-06-12T10:30:00"/>
    <x v="13"/>
    <s v="X731CV"/>
    <n v="45"/>
    <s v="X631CV"/>
    <m/>
    <s v="L"/>
    <d v="1962-02-18T00:00:00"/>
  </r>
  <r>
    <n v="35805"/>
    <s v="Zahhaf"/>
    <d v="2019-06-12T10:30:00"/>
    <x v="10"/>
    <s v="X731CV"/>
    <n v="45"/>
    <s v="X631CV"/>
    <m/>
    <s v="L"/>
    <d v="2014-05-20T00:00:00"/>
  </r>
  <r>
    <n v="13594"/>
    <s v="Boyer"/>
    <d v="2019-06-12T10:30:00"/>
    <x v="46"/>
    <s v="X731CV"/>
    <n v="45"/>
    <s v="X631CV"/>
    <m/>
    <s v="L"/>
    <d v="1985-03-07T00:00:00"/>
  </r>
  <r>
    <n v="35909"/>
    <s v="Spiekstra"/>
    <d v="2019-06-12T10:30:00"/>
    <x v="26"/>
    <s v="X731CV"/>
    <n v="90"/>
    <s v="X631CV"/>
    <m/>
    <s v="L"/>
    <d v="1959-09-03T00:00:00"/>
  </r>
  <r>
    <n v="33268"/>
    <s v="Kouw"/>
    <d v="2019-06-12T10:30:00"/>
    <x v="31"/>
    <s v="X731CV"/>
    <n v="90"/>
    <s v="X631CV"/>
    <m/>
    <s v="L"/>
    <d v="1956-07-07T00:00:00"/>
  </r>
  <r>
    <n v="5978"/>
    <s v="Wilcke"/>
    <d v="2019-06-12T10:45:00"/>
    <x v="27"/>
    <s v="X731CV"/>
    <n v="30"/>
    <s v="X631CV"/>
    <m/>
    <s v="L"/>
    <d v="1975-06-20T00:00:00"/>
  </r>
  <r>
    <n v="10038"/>
    <s v="Keuken"/>
    <d v="2019-06-12T10:45:00"/>
    <x v="17"/>
    <s v="X731CV"/>
    <n v="30"/>
    <s v="X631CV"/>
    <m/>
    <s v="L"/>
    <d v="1944-11-03T00:00:00"/>
  </r>
  <r>
    <n v="35181"/>
    <s v="Koney"/>
    <d v="2019-06-12T10:45:00"/>
    <x v="21"/>
    <s v="X731CV"/>
    <n v="60"/>
    <s v="X631CV"/>
    <m/>
    <s v="L"/>
    <d v="1993-08-11T00:00:00"/>
  </r>
  <r>
    <n v="34644"/>
    <s v="Ent"/>
    <d v="2019-06-12T10:45:00"/>
    <x v="28"/>
    <s v="X731CV"/>
    <n v="75"/>
    <s v="X631CV"/>
    <m/>
    <s v="L"/>
    <d v="1946-03-26T00:00:00"/>
  </r>
  <r>
    <n v="9050"/>
    <s v="Manen"/>
    <d v="2019-06-12T10:50:00"/>
    <x v="3"/>
    <s v="X731CV"/>
    <n v="20"/>
    <s v="X631CV"/>
    <n v="0"/>
    <s v="L"/>
    <d v="1952-09-23T00:00:00"/>
  </r>
  <r>
    <n v="2632"/>
    <s v="Witmond"/>
    <d v="2019-06-12T11:00:00"/>
    <x v="12"/>
    <s v="X731CV"/>
    <n v="45"/>
    <s v="X631CV"/>
    <n v="0"/>
    <s v="L"/>
    <d v="1957-07-23T00:00:00"/>
  </r>
  <r>
    <n v="29811"/>
    <s v="Nootebos"/>
    <d v="2019-06-12T11:00:00"/>
    <x v="29"/>
    <s v="X731CV"/>
    <n v="60"/>
    <s v="X631CV"/>
    <m/>
    <s v="L"/>
    <d v="1944-04-23T00:00:00"/>
  </r>
  <r>
    <n v="5443"/>
    <s v="Vervaart"/>
    <d v="2019-06-12T11:00:00"/>
    <x v="0"/>
    <s v="X731CV"/>
    <n v="60"/>
    <s v="X631CV"/>
    <m/>
    <s v="L"/>
    <d v="1978-12-02T00:00:00"/>
  </r>
  <r>
    <n v="927"/>
    <s v="Thijssen"/>
    <d v="2019-06-12T11:10:00"/>
    <x v="3"/>
    <s v="X731CV"/>
    <n v="20"/>
    <s v="X631CV"/>
    <n v="0"/>
    <s v="L"/>
    <d v="1969-11-07T00:00:00"/>
  </r>
  <r>
    <n v="26645"/>
    <s v="Kurvers"/>
    <d v="2019-06-12T11:15:00"/>
    <x v="17"/>
    <s v="X731CV"/>
    <n v="15"/>
    <s v="X631CV"/>
    <m/>
    <s v="L"/>
    <d v="1958-05-12T00:00:00"/>
  </r>
  <r>
    <n v="5557"/>
    <s v="Ronde"/>
    <d v="2019-06-12T11:15:00"/>
    <x v="27"/>
    <s v="X731CV"/>
    <n v="30"/>
    <s v="X631CV"/>
    <m/>
    <s v="L"/>
    <d v="1962-02-18T00:00:00"/>
  </r>
  <r>
    <n v="5978"/>
    <s v="Wilcke"/>
    <d v="2019-06-12T11:15:00"/>
    <x v="13"/>
    <s v="X731CV"/>
    <n v="45"/>
    <s v="X631CV"/>
    <m/>
    <s v="L"/>
    <d v="1975-06-20T00:00:00"/>
  </r>
  <r>
    <n v="23545"/>
    <s v="Provence"/>
    <d v="2019-06-12T11:15:00"/>
    <x v="10"/>
    <s v="X731CV"/>
    <n v="45"/>
    <s v="X631CV"/>
    <m/>
    <s v="L"/>
    <d v="2000-09-20T00:00:00"/>
  </r>
  <r>
    <n v="7620"/>
    <s v="Khamlichi"/>
    <d v="2019-06-12T11:15:00"/>
    <x v="46"/>
    <s v="X731CV"/>
    <n v="45"/>
    <s v="X631CV"/>
    <m/>
    <s v="L"/>
    <d v="1998-09-11T00:00:00"/>
  </r>
  <r>
    <n v="6137"/>
    <s v="Evers"/>
    <d v="2019-06-12T11:15:00"/>
    <x v="42"/>
    <s v="X731CV"/>
    <n v="45"/>
    <s v="X631CV"/>
    <m/>
    <s v="L"/>
    <d v="1946-10-26T00:00:00"/>
  </r>
  <r>
    <n v="6137"/>
    <s v="Evers"/>
    <d v="2019-06-12T11:30:00"/>
    <x v="17"/>
    <s v="X731CV"/>
    <n v="15"/>
    <s v="X631CV"/>
    <m/>
    <s v="L"/>
    <d v="1946-10-26T00:00:00"/>
  </r>
  <r>
    <n v="1004"/>
    <s v="Wittema"/>
    <d v="2019-06-12T11:30:00"/>
    <x v="3"/>
    <s v="X731CV"/>
    <n v="20"/>
    <s v="X631CV"/>
    <n v="0"/>
    <s v="L"/>
    <d v="1970-06-04T00:00:00"/>
  </r>
  <r>
    <n v="24621"/>
    <s v="Janssen-Janssen"/>
    <d v="2019-06-12T11:30:00"/>
    <x v="12"/>
    <s v="X731CV"/>
    <n v="45"/>
    <s v="X631CV"/>
    <n v="0"/>
    <s v="L"/>
    <d v="1935-05-09T00:00:00"/>
  </r>
  <r>
    <n v="5443"/>
    <s v="Vervaart"/>
    <d v="2019-06-12T11:45:00"/>
    <x v="27"/>
    <s v="X731CV"/>
    <n v="15"/>
    <s v="X631CV"/>
    <m/>
    <s v="L"/>
    <d v="1978-12-02T00:00:00"/>
  </r>
  <r>
    <n v="12763"/>
    <s v="Jongeleen"/>
    <d v="2019-06-12T11:45:00"/>
    <x v="17"/>
    <s v="X731CV"/>
    <n v="15"/>
    <s v="X631CV"/>
    <n v="0"/>
    <s v="L"/>
    <d v="1996-10-13T00:00:00"/>
  </r>
  <r>
    <n v="13568"/>
    <s v="Berenschot"/>
    <d v="2019-06-12T11:50:00"/>
    <x v="3"/>
    <s v="X731CV"/>
    <n v="20"/>
    <s v="X631CV"/>
    <m/>
    <s v="L"/>
    <d v="1985-04-19T00:00:00"/>
  </r>
  <r>
    <n v="32394"/>
    <s v="Polat"/>
    <d v="2019-06-12T12:30:00"/>
    <x v="27"/>
    <s v="X731CV"/>
    <n v="30"/>
    <s v="X631CV"/>
    <m/>
    <s v="L"/>
    <d v="1988-05-25T00:00:00"/>
  </r>
  <r>
    <n v="34940"/>
    <s v="Janssen-Keet"/>
    <d v="2019-06-12T12:30:00"/>
    <x v="28"/>
    <s v="X731CV"/>
    <n v="30"/>
    <s v="X631CV"/>
    <m/>
    <s v="L"/>
    <d v="1940-01-25T00:00:00"/>
  </r>
  <r>
    <n v="32237"/>
    <s v="Azadmanesh"/>
    <d v="2019-06-12T12:30:00"/>
    <x v="31"/>
    <s v="X731CV"/>
    <n v="30"/>
    <s v="X631CV"/>
    <n v="0"/>
    <s v="L"/>
    <d v="1959-07-07T00:00:00"/>
  </r>
  <r>
    <n v="17243"/>
    <s v="Beurs"/>
    <d v="2019-06-12T12:30:00"/>
    <x v="12"/>
    <s v="X731CV"/>
    <n v="45"/>
    <s v="X631CV"/>
    <n v="0"/>
    <s v="L"/>
    <d v="1954-06-04T00:00:00"/>
  </r>
  <r>
    <n v="18109"/>
    <s v="Frans"/>
    <d v="2019-06-12T12:30:00"/>
    <x v="46"/>
    <s v="X731CV"/>
    <n v="45"/>
    <s v="X631CV"/>
    <m/>
    <s v="L"/>
    <d v="1990-06-10T00:00:00"/>
  </r>
  <r>
    <n v="36254"/>
    <s v="Dam"/>
    <d v="2019-06-12T12:30:00"/>
    <x v="42"/>
    <s v="X731CV"/>
    <n v="45"/>
    <s v="X631CV"/>
    <m/>
    <s v="L"/>
    <d v="1988-12-13T00:00:00"/>
  </r>
  <r>
    <n v="30407"/>
    <s v="Beeren"/>
    <d v="2019-06-12T12:30:00"/>
    <x v="29"/>
    <s v="X731CV"/>
    <n v="60"/>
    <s v="X631CV"/>
    <m/>
    <s v="L"/>
    <d v="1953-05-26T00:00:00"/>
  </r>
  <r>
    <n v="34621"/>
    <s v="Kuipers-van 't Schip"/>
    <d v="2019-06-12T12:30:00"/>
    <x v="13"/>
    <s v="X731CV"/>
    <n v="60"/>
    <s v="X631CV"/>
    <m/>
    <s v="L"/>
    <d v="1948-11-28T00:00:00"/>
  </r>
  <r>
    <n v="12973"/>
    <s v="Hoenderdos"/>
    <d v="2019-06-12T12:30:00"/>
    <x v="10"/>
    <s v="X731CV"/>
    <n v="60"/>
    <s v="X631CV"/>
    <m/>
    <s v="L"/>
    <d v="2005-12-22T00:00:00"/>
  </r>
  <r>
    <n v="12463"/>
    <s v="Villerius"/>
    <d v="2019-06-12T12:30:00"/>
    <x v="0"/>
    <s v="X731CV"/>
    <n v="60"/>
    <s v="X631CV"/>
    <m/>
    <s v="L"/>
    <d v="1986-01-25T00:00:00"/>
  </r>
  <r>
    <n v="28157"/>
    <s v="POUSTILNIKOFF-POT"/>
    <d v="2019-06-12T12:30:00"/>
    <x v="17"/>
    <s v="X731CV"/>
    <n v="60"/>
    <s v="X631CV"/>
    <n v="0"/>
    <s v="L"/>
    <d v="1935-07-12T00:00:00"/>
  </r>
  <r>
    <n v="35893"/>
    <s v="Boonstra"/>
    <d v="2019-06-12T13:00:00"/>
    <x v="3"/>
    <s v="X731CV"/>
    <n v="20"/>
    <s v="X631CV"/>
    <m/>
    <s v="L"/>
    <d v="1965-06-17T00:00:00"/>
  </r>
  <r>
    <n v="18831"/>
    <s v="Bouman"/>
    <d v="2019-06-12T13:00:00"/>
    <x v="27"/>
    <s v="X731CV"/>
    <n v="30"/>
    <s v="X631CV"/>
    <m/>
    <s v="L"/>
    <d v="1995-01-12T00:00:00"/>
  </r>
  <r>
    <n v="34498"/>
    <s v="Tholen"/>
    <d v="2019-06-12T13:00:00"/>
    <x v="17"/>
    <s v="X731CV"/>
    <n v="30"/>
    <s v="X631CV"/>
    <m/>
    <s v="L"/>
    <d v="1986-09-09T00:00:00"/>
  </r>
  <r>
    <n v="34621"/>
    <s v="Kuipers-van 't Schip"/>
    <d v="2019-06-12T13:00:00"/>
    <x v="28"/>
    <s v="X731CV"/>
    <n v="30"/>
    <s v="X631CV"/>
    <m/>
    <s v="L"/>
    <d v="1948-11-28T00:00:00"/>
  </r>
  <r>
    <n v="33914"/>
    <s v="Hoogeveen"/>
    <d v="2019-06-12T13:00:00"/>
    <x v="12"/>
    <s v="X731CV"/>
    <n v="60"/>
    <s v="X631CV"/>
    <n v="0"/>
    <s v="L"/>
    <d v="1939-08-08T00:00:00"/>
  </r>
  <r>
    <n v="12922"/>
    <s v="Mistry"/>
    <d v="2019-06-12T13:15:00"/>
    <x v="46"/>
    <s v="X731CV"/>
    <n v="30"/>
    <s v="X631CV"/>
    <m/>
    <s v="L"/>
    <d v="1959-11-05T00:00:00"/>
  </r>
  <r>
    <n v="25989"/>
    <s v="Vermolen"/>
    <d v="2019-06-12T13:15:00"/>
    <x v="42"/>
    <s v="X731CV"/>
    <n v="45"/>
    <s v="X631CV"/>
    <m/>
    <s v="L"/>
    <d v="1938-02-22T00:00:00"/>
  </r>
  <r>
    <n v="28174"/>
    <s v="Schneider"/>
    <d v="2019-06-12T13:15:00"/>
    <x v="31"/>
    <s v="X731CV"/>
    <n v="45"/>
    <s v="X631CV"/>
    <n v="0"/>
    <s v="L"/>
    <d v="1954-01-19T00:00:00"/>
  </r>
  <r>
    <n v="23237"/>
    <s v="Lubbers"/>
    <d v="2019-06-12T13:15:00"/>
    <x v="26"/>
    <s v="X731CV"/>
    <n v="120"/>
    <s v="X631CV"/>
    <m/>
    <s v="L"/>
    <d v="1943-10-08T00:00:00"/>
  </r>
  <r>
    <n v="1619"/>
    <s v="Lourens"/>
    <d v="2019-06-12T13:20:00"/>
    <x v="3"/>
    <s v="X731CV"/>
    <n v="20"/>
    <s v="X631CV"/>
    <m/>
    <s v="L"/>
    <d v="1979-01-16T00:00:00"/>
  </r>
  <r>
    <n v="29797"/>
    <s v="Schilder"/>
    <d v="2019-06-12T13:30:00"/>
    <x v="27"/>
    <s v="X731CV"/>
    <n v="30"/>
    <s v="X631CV"/>
    <n v="0"/>
    <s v="L"/>
    <d v="2012-09-15T00:00:00"/>
  </r>
  <r>
    <n v="25989"/>
    <s v="Vermolen"/>
    <d v="2019-06-12T13:30:00"/>
    <x v="28"/>
    <s v="X731CV"/>
    <n v="30"/>
    <s v="X631CV"/>
    <m/>
    <s v="L"/>
    <d v="1938-02-22T00:00:00"/>
  </r>
  <r>
    <n v="12463"/>
    <s v="Villerius"/>
    <d v="2019-06-12T13:30:00"/>
    <x v="10"/>
    <s v="X731CV"/>
    <n v="45"/>
    <s v="X631CV"/>
    <m/>
    <s v="L"/>
    <d v="1986-01-25T00:00:00"/>
  </r>
  <r>
    <n v="10518"/>
    <s v="Rekers"/>
    <d v="2019-06-12T13:30:00"/>
    <x v="0"/>
    <s v="X731CV"/>
    <n v="45"/>
    <s v="X631CV"/>
    <m/>
    <s v="L"/>
    <d v="1967-06-28T00:00:00"/>
  </r>
  <r>
    <n v="36371"/>
    <s v="Blanson Henkemans"/>
    <d v="2019-06-12T13:30:00"/>
    <x v="17"/>
    <s v="X731CV"/>
    <n v="45"/>
    <s v="X631CV"/>
    <m/>
    <s v="L"/>
    <d v="1956-06-09T00:00:00"/>
  </r>
  <r>
    <n v="27096"/>
    <s v="Broeke"/>
    <d v="2019-06-12T13:30:00"/>
    <x v="13"/>
    <s v="X731CV"/>
    <n v="60"/>
    <s v="X631CV"/>
    <n v="0"/>
    <s v="L"/>
    <d v="1965-07-19T00:00:00"/>
  </r>
  <r>
    <n v="19497"/>
    <s v="Goeloe"/>
    <d v="2019-06-12T13:30:00"/>
    <x v="45"/>
    <s v="X731CV"/>
    <n v="60"/>
    <s v="X631CV"/>
    <n v="0"/>
    <s v="L"/>
    <d v="1991-06-20T00:00:00"/>
  </r>
  <r>
    <n v="36361"/>
    <s v="Petersen"/>
    <d v="2019-06-12T13:35:00"/>
    <x v="29"/>
    <s v="X731CV"/>
    <n v="45"/>
    <s v="X631CV"/>
    <m/>
    <s v="L"/>
    <d v="1931-02-08T00:00:00"/>
  </r>
  <r>
    <n v="3871"/>
    <s v="Roepan"/>
    <d v="2019-06-12T13:40:00"/>
    <x v="3"/>
    <s v="X731CV"/>
    <n v="20"/>
    <s v="X631CV"/>
    <m/>
    <s v="L"/>
    <d v="1952-09-21T00:00:00"/>
  </r>
  <r>
    <n v="30547"/>
    <s v="Cramer"/>
    <d v="2019-06-12T14:00:00"/>
    <x v="3"/>
    <s v="X731CV"/>
    <n v="20"/>
    <s v="X631CV"/>
    <m/>
    <s v="L"/>
    <d v="1971-02-28T00:00:00"/>
  </r>
  <r>
    <n v="27096"/>
    <s v="Broeke"/>
    <d v="2019-06-12T14:00:00"/>
    <x v="28"/>
    <s v="X731CV"/>
    <n v="30"/>
    <s v="X631CV"/>
    <m/>
    <s v="L"/>
    <d v="1965-07-19T00:00:00"/>
  </r>
  <r>
    <n v="30816"/>
    <s v="Rood"/>
    <d v="2019-06-12T14:00:00"/>
    <x v="27"/>
    <s v="X731CV"/>
    <n v="45"/>
    <s v="X631CV"/>
    <m/>
    <s v="L"/>
    <d v="1985-11-06T00:00:00"/>
  </r>
  <r>
    <n v="16251"/>
    <s v="Vergers"/>
    <d v="2019-06-12T14:00:00"/>
    <x v="42"/>
    <s v="X731CV"/>
    <n v="60"/>
    <s v="X631CV"/>
    <m/>
    <s v="L"/>
    <d v="1984-09-21T00:00:00"/>
  </r>
  <r>
    <n v="35992"/>
    <s v="Boon-Mandemaker"/>
    <d v="2019-06-12T14:00:00"/>
    <x v="31"/>
    <s v="X731CV"/>
    <n v="60"/>
    <s v="X631CV"/>
    <n v="0"/>
    <s v="L"/>
    <d v="1956-09-05T00:00:00"/>
  </r>
  <r>
    <n v="26507"/>
    <s v="Spelde"/>
    <d v="2019-06-12T14:15:00"/>
    <x v="17"/>
    <s v="X731CV"/>
    <n v="15"/>
    <s v="X631CV"/>
    <m/>
    <s v="L"/>
    <d v="1964-10-25T00:00:00"/>
  </r>
  <r>
    <n v="15615"/>
    <s v="Metekohy"/>
    <d v="2019-06-12T14:15:00"/>
    <x v="10"/>
    <s v="X731CV"/>
    <n v="30"/>
    <s v="X631CV"/>
    <m/>
    <s v="L"/>
    <d v="1952-04-26T00:00:00"/>
  </r>
  <r>
    <n v="31562"/>
    <s v="Tetterode"/>
    <d v="2019-06-12T14:15:00"/>
    <x v="0"/>
    <s v="X731CV"/>
    <n v="45"/>
    <s v="X631CV"/>
    <m/>
    <s v="L"/>
    <d v="2007-03-01T00:00:00"/>
  </r>
  <r>
    <n v="10391"/>
    <s v="Rensink"/>
    <d v="2019-06-12T14:20:00"/>
    <x v="3"/>
    <s v="X731CV"/>
    <n v="20"/>
    <s v="X631CV"/>
    <m/>
    <s v="L"/>
    <d v="1974-09-18T00:00:00"/>
  </r>
  <r>
    <n v="35660"/>
    <s v="Roepchand"/>
    <d v="2019-06-12T14:30:00"/>
    <x v="13"/>
    <s v="X731CV"/>
    <n v="45"/>
    <s v="X631CV"/>
    <m/>
    <s v="L"/>
    <d v="1960-03-19T00:00:00"/>
  </r>
  <r>
    <n v="35081"/>
    <s v="Vente"/>
    <d v="2019-06-12T14:30:00"/>
    <x v="17"/>
    <s v="X731CV"/>
    <n v="45"/>
    <s v="X631CV"/>
    <n v="0"/>
    <s v="L"/>
    <d v="1943-09-01T00:00:00"/>
  </r>
  <r>
    <n v="28070"/>
    <s v="OZOK"/>
    <d v="2019-06-12T14:30:00"/>
    <x v="29"/>
    <s v="X731CV"/>
    <n v="60"/>
    <s v="X631CV"/>
    <m/>
    <s v="L"/>
    <d v="1933-07-01T00:00:00"/>
  </r>
  <r>
    <n v="36542"/>
    <s v="Gelder"/>
    <d v="2019-06-12T14:30:00"/>
    <x v="12"/>
    <s v="X731CV"/>
    <n v="90"/>
    <s v="X631CV"/>
    <n v="0"/>
    <s v="L"/>
    <d v="1936-11-04T00:00:00"/>
  </r>
  <r>
    <n v="15467"/>
    <s v="HAGERAATS-BRUNGER"/>
    <d v="2019-06-12T14:30:00"/>
    <x v="28"/>
    <s v="X731CV"/>
    <n v="105"/>
    <s v="X631CV"/>
    <m/>
    <s v="L"/>
    <d v="1929-12-18T00:00:00"/>
  </r>
  <r>
    <n v="11537"/>
    <s v="Dorstijn"/>
    <d v="2019-06-12T14:40:00"/>
    <x v="3"/>
    <s v="X731CV"/>
    <n v="20"/>
    <s v="X631CV"/>
    <m/>
    <s v="L"/>
    <d v="1991-06-13T00:00:00"/>
  </r>
  <r>
    <n v="35442"/>
    <s v="Aroyo"/>
    <d v="2019-06-12T14:45:00"/>
    <x v="27"/>
    <s v="X731CV"/>
    <n v="30"/>
    <s v="X631CV"/>
    <m/>
    <s v="L"/>
    <d v="2002-02-06T00:00:00"/>
  </r>
  <r>
    <n v="24416"/>
    <s v="Reijers"/>
    <d v="2019-06-12T14:45:00"/>
    <x v="10"/>
    <s v="X731CV"/>
    <n v="45"/>
    <s v="X631CV"/>
    <m/>
    <s v="L"/>
    <d v="2010-09-19T00:00:00"/>
  </r>
  <r>
    <n v="2813"/>
    <s v="Schenk"/>
    <d v="2019-06-12T15:00:00"/>
    <x v="17"/>
    <s v="X731CV"/>
    <n v="60"/>
    <s v="X631CV"/>
    <m/>
    <s v="L"/>
    <d v="1962-10-15T00:00:00"/>
  </r>
  <r>
    <n v="26903"/>
    <s v="Kruithof"/>
    <d v="2019-06-12T15:00:00"/>
    <x v="31"/>
    <s v="X731CV"/>
    <n v="60"/>
    <s v="X631CV"/>
    <m/>
    <s v="L"/>
    <d v="1966-01-03T00:00:00"/>
  </r>
  <r>
    <n v="13455"/>
    <s v="Yelpaze"/>
    <d v="2019-06-12T15:10:00"/>
    <x v="3"/>
    <s v="X731CV"/>
    <n v="20"/>
    <s v="X631CV"/>
    <m/>
    <s v="L"/>
    <d v="1981-05-09T00:00:00"/>
  </r>
  <r>
    <n v="33156"/>
    <s v="Stein"/>
    <d v="2019-06-12T15:15:00"/>
    <x v="13"/>
    <s v="X731CV"/>
    <n v="45"/>
    <s v="X631CV"/>
    <m/>
    <s v="L"/>
    <d v="1986-01-10T00:00:00"/>
  </r>
  <r>
    <n v="11334"/>
    <s v="Venema"/>
    <d v="2019-06-12T15:15:00"/>
    <x v="27"/>
    <s v="X731CV"/>
    <n v="60"/>
    <s v="X631CV"/>
    <n v="0"/>
    <s v="L"/>
    <d v="1983-10-28T00:00:00"/>
  </r>
  <r>
    <n v="9388"/>
    <s v="Erenpek"/>
    <d v="2019-06-12T15:30:00"/>
    <x v="3"/>
    <s v="X731CV"/>
    <n v="20"/>
    <s v="X631CV"/>
    <m/>
    <s v="L"/>
    <d v="1996-03-11T00:00:00"/>
  </r>
  <r>
    <n v="35088"/>
    <s v="Haddaoui"/>
    <d v="2019-06-12T15:30:00"/>
    <x v="12"/>
    <s v="X731CV"/>
    <n v="30"/>
    <s v="X631CV"/>
    <n v="0"/>
    <s v="L"/>
    <d v="1987-06-06T00:00:00"/>
  </r>
  <r>
    <n v="5640"/>
    <s v="Visser"/>
    <d v="2019-06-12T15:30:00"/>
    <x v="10"/>
    <s v="X731CV"/>
    <n v="75"/>
    <s v="X631CV"/>
    <n v="0"/>
    <s v="L"/>
    <d v="1978-11-26T00:00:00"/>
  </r>
  <r>
    <n v="3338"/>
    <s v="Gambier"/>
    <d v="2019-06-12T15:50:00"/>
    <x v="3"/>
    <s v="X731CV"/>
    <n v="20"/>
    <s v="X631CV"/>
    <m/>
    <s v="L"/>
    <d v="1991-07-08T00:00:00"/>
  </r>
  <r>
    <n v="27744"/>
    <s v="Overbeek"/>
    <d v="2019-06-12T16:00:00"/>
    <x v="12"/>
    <s v="X731CV"/>
    <n v="15"/>
    <s v="X631CV"/>
    <m/>
    <s v="L"/>
    <d v="1961-02-03T00:00:00"/>
  </r>
  <r>
    <n v="12093"/>
    <s v="Skolnik"/>
    <d v="2019-06-13T08:00:00"/>
    <x v="46"/>
    <s v="X731CV"/>
    <n v="90"/>
    <s v="X631CV"/>
    <n v="90"/>
    <s v="L"/>
    <d v="1998-03-09T00:00:00"/>
  </r>
  <r>
    <n v="7837"/>
    <s v="Benner"/>
    <d v="2019-06-13T08:15:00"/>
    <x v="10"/>
    <s v="X731CV"/>
    <n v="45"/>
    <s v="X631CV"/>
    <m/>
    <s v="L"/>
    <d v="1962-12-09T00:00:00"/>
  </r>
  <r>
    <n v="3901"/>
    <s v="Haan"/>
    <d v="2019-06-13T08:15:00"/>
    <x v="42"/>
    <s v="X731CV"/>
    <n v="45"/>
    <s v="X631CV"/>
    <m/>
    <s v="L"/>
    <d v="1996-02-07T00:00:00"/>
  </r>
  <r>
    <n v="10254"/>
    <s v="Uzan"/>
    <d v="2019-06-13T08:15:00"/>
    <x v="40"/>
    <s v="X731CV"/>
    <n v="150"/>
    <s v="X631CV"/>
    <n v="150"/>
    <s v="L"/>
    <d v="1978-08-09T00:00:00"/>
  </r>
  <r>
    <n v="35148"/>
    <s v="BORGERS-DE VRIJER"/>
    <d v="2019-06-13T08:30:00"/>
    <x v="28"/>
    <s v="U35"/>
    <n v="45"/>
    <s v="X631CV"/>
    <n v="0"/>
    <s v="L"/>
    <d v="1927-07-12T00:00:00"/>
  </r>
  <r>
    <n v="36555"/>
    <s v="Winters"/>
    <d v="2019-06-13T08:30:00"/>
    <x v="47"/>
    <s v="X731CV"/>
    <n v="75"/>
    <s v="X631CV"/>
    <n v="0"/>
    <s v="L"/>
    <d v="1952-03-15T00:00:00"/>
  </r>
  <r>
    <n v="32372"/>
    <s v="Soewa"/>
    <d v="2019-06-13T08:45:00"/>
    <x v="32"/>
    <s v="X731CV"/>
    <n v="30"/>
    <s v="X631CV"/>
    <m/>
    <s v="L"/>
    <d v="1992-06-14T00:00:00"/>
  </r>
  <r>
    <n v="34278"/>
    <s v="Barens"/>
    <d v="2019-06-13T08:45:00"/>
    <x v="48"/>
    <s v="X731CV"/>
    <n v="30"/>
    <s v="X631CV"/>
    <n v="0"/>
    <s v="L"/>
    <d v="1952-02-26T00:00:00"/>
  </r>
  <r>
    <n v="13759"/>
    <s v="Tolboom"/>
    <d v="2019-06-13T08:45:00"/>
    <x v="39"/>
    <s v="X731CV"/>
    <n v="45"/>
    <s v="X631CV"/>
    <m/>
    <s v="L"/>
    <d v="1997-12-22T00:00:00"/>
  </r>
  <r>
    <n v="27066"/>
    <s v="Bolger"/>
    <d v="2019-06-13T08:45:00"/>
    <x v="20"/>
    <s v="X731CV"/>
    <n v="70"/>
    <s v="X631CV"/>
    <n v="0"/>
    <s v="L"/>
    <d v="2006-06-11T00:00:00"/>
  </r>
  <r>
    <n v="35582"/>
    <s v="Romkes"/>
    <d v="2019-06-13T08:45:00"/>
    <x v="35"/>
    <s v="X731CV"/>
    <n v="75"/>
    <s v="X631CV"/>
    <m/>
    <s v="L"/>
    <d v="1996-01-03T00:00:00"/>
  </r>
  <r>
    <n v="4715"/>
    <s v="Valken"/>
    <d v="2019-06-13T08:45:00"/>
    <x v="33"/>
    <s v="X731CV"/>
    <n v="75"/>
    <s v="X631CV"/>
    <n v="0"/>
    <s v="L"/>
    <d v="2004-10-12T00:00:00"/>
  </r>
  <r>
    <n v="11538"/>
    <s v="Yanez Puijk"/>
    <d v="2019-06-13T09:00:00"/>
    <x v="9"/>
    <s v="X731CV"/>
    <n v="20"/>
    <s v="X631CV"/>
    <m/>
    <s v="L"/>
    <d v="1989-08-13T00:00:00"/>
  </r>
  <r>
    <n v="35220"/>
    <s v="Kreek"/>
    <d v="2019-06-13T09:00:00"/>
    <x v="37"/>
    <s v="X731CV"/>
    <n v="60"/>
    <s v="X631CV"/>
    <m/>
    <s v="L"/>
    <d v="1975-03-27T00:00:00"/>
  </r>
  <r>
    <n v="26364"/>
    <s v="Makatita"/>
    <d v="2019-06-13T09:00:00"/>
    <x v="42"/>
    <s v="X731CV"/>
    <n v="60"/>
    <s v="X631CV"/>
    <m/>
    <s v="L"/>
    <d v="1963-06-12T00:00:00"/>
  </r>
  <r>
    <n v="35907"/>
    <s v="Kastelein"/>
    <d v="2019-06-13T09:15:00"/>
    <x v="32"/>
    <s v="X731CV"/>
    <n v="30"/>
    <s v="X631CV"/>
    <n v="0"/>
    <s v="L"/>
    <d v="1954-10-28T00:00:00"/>
  </r>
  <r>
    <n v="36853"/>
    <s v="Mumford"/>
    <d v="2019-06-13T09:15:00"/>
    <x v="25"/>
    <s v="X731CV"/>
    <n v="45"/>
    <s v="X631CV"/>
    <m/>
    <s v="L"/>
    <d v="1986-09-28T00:00:00"/>
  </r>
  <r>
    <n v="36833"/>
    <s v="Both-Toornent"/>
    <d v="2019-06-13T09:15:00"/>
    <x v="28"/>
    <s v="U35"/>
    <n v="45"/>
    <s v="X631CV"/>
    <m/>
    <s v="L"/>
    <d v="1931-04-14T00:00:00"/>
  </r>
  <r>
    <n v="25660"/>
    <s v="Hoetmer"/>
    <d v="2019-06-13T09:15:00"/>
    <x v="36"/>
    <s v="X731CV"/>
    <n v="105"/>
    <s v="X631CV"/>
    <n v="0"/>
    <s v="L"/>
    <d v="1959-04-14T00:00:00"/>
  </r>
  <r>
    <n v="10123"/>
    <s v="Kolmus"/>
    <d v="2019-06-13T09:20:00"/>
    <x v="9"/>
    <s v="X731CV"/>
    <n v="20"/>
    <s v="X631CV"/>
    <m/>
    <s v="L"/>
    <d v="1981-01-21T00:00:00"/>
  </r>
  <r>
    <n v="36665"/>
    <s v="Sahin"/>
    <d v="2019-06-13T09:30:00"/>
    <x v="38"/>
    <s v="X731CV"/>
    <n v="0"/>
    <s v="X631CV"/>
    <n v="30"/>
    <s v="L"/>
    <d v="2014-11-24T00:00:00"/>
  </r>
  <r>
    <n v="36088"/>
    <s v="Dam"/>
    <d v="2019-06-13T09:30:00"/>
    <x v="10"/>
    <s v="X731CV"/>
    <n v="30"/>
    <s v="X631CV"/>
    <m/>
    <s v="L"/>
    <d v="2014-06-19T00:00:00"/>
  </r>
  <r>
    <n v="20355"/>
    <s v="Kersseboom"/>
    <d v="2019-06-13T09:30:00"/>
    <x v="47"/>
    <s v="X731CV"/>
    <n v="30"/>
    <s v="X631CV"/>
    <n v="0"/>
    <s v="L"/>
    <d v="1962-01-13T00:00:00"/>
  </r>
  <r>
    <n v="10254"/>
    <s v="Uzan"/>
    <d v="2019-06-13T09:30:00"/>
    <x v="39"/>
    <s v="X731CV"/>
    <n v="45"/>
    <s v="X631CV"/>
    <n v="45"/>
    <s v="L"/>
    <d v="1978-08-09T00:00:00"/>
  </r>
  <r>
    <n v="35835"/>
    <s v="Wortel"/>
    <d v="2019-06-13T09:30:00"/>
    <x v="34"/>
    <s v="X731CV"/>
    <n v="60"/>
    <s v="X631CV"/>
    <n v="0"/>
    <s v="L"/>
    <d v="1968-04-12T00:00:00"/>
  </r>
  <r>
    <n v="34249"/>
    <s v="Ngendakumana"/>
    <d v="2019-06-13T09:30:00"/>
    <x v="48"/>
    <s v="X731CV"/>
    <n v="90"/>
    <s v="X631CV"/>
    <m/>
    <s v="L"/>
    <d v="1978-08-18T00:00:00"/>
  </r>
  <r>
    <n v="12093"/>
    <s v="Skolnik"/>
    <d v="2019-06-13T09:30:00"/>
    <x v="49"/>
    <s v="X731CV"/>
    <n v="90"/>
    <s v="X631CV"/>
    <n v="90"/>
    <s v="L"/>
    <d v="1998-03-09T00:00:00"/>
  </r>
  <r>
    <n v="11547"/>
    <s v="Os"/>
    <d v="2019-06-13T09:40:00"/>
    <x v="9"/>
    <s v="X731CV"/>
    <n v="20"/>
    <s v="X631CV"/>
    <m/>
    <s v="L"/>
    <d v="1986-01-22T00:00:00"/>
  </r>
  <r>
    <n v="5373"/>
    <s v="Molenbroek"/>
    <d v="2019-06-13T09:45:00"/>
    <x v="32"/>
    <s v="X731CV"/>
    <n v="30"/>
    <s v="X631CV"/>
    <m/>
    <s v="L"/>
    <d v="1981-04-30T00:00:00"/>
  </r>
  <r>
    <n v="35730"/>
    <s v="Neuren"/>
    <d v="2019-06-13T09:45:00"/>
    <x v="41"/>
    <s v="X731CV"/>
    <n v="30"/>
    <s v="X631CV"/>
    <m/>
    <s v="L"/>
    <d v="1958-06-17T00:00:00"/>
  </r>
  <r>
    <n v="26735"/>
    <s v="Roelofs"/>
    <d v="2019-06-13T09:55:00"/>
    <x v="20"/>
    <s v="X731CV"/>
    <n v="275"/>
    <s v="X631CV"/>
    <n v="0"/>
    <s v="L"/>
    <d v="1995-05-12T00:00:00"/>
  </r>
  <r>
    <n v="13829"/>
    <s v="Kara"/>
    <d v="2019-06-13T10:00:00"/>
    <x v="9"/>
    <s v="X731CV"/>
    <n v="20"/>
    <s v="X631CV"/>
    <m/>
    <s v="L"/>
    <d v="1989-12-04T00:00:00"/>
  </r>
  <r>
    <n v="4952"/>
    <s v="Meerzorg"/>
    <d v="2019-06-13T10:00:00"/>
    <x v="10"/>
    <s v="X731CV"/>
    <n v="30"/>
    <s v="X631CV"/>
    <m/>
    <s v="L"/>
    <d v="1991-02-01T00:00:00"/>
  </r>
  <r>
    <n v="25060"/>
    <s v="Meeussen"/>
    <d v="2019-06-13T10:00:00"/>
    <x v="50"/>
    <s v="X731CV"/>
    <n v="30"/>
    <s v="X631CV"/>
    <m/>
    <s v="L"/>
    <d v="1976-10-01T00:00:00"/>
  </r>
  <r>
    <n v="34601"/>
    <s v="Veninga"/>
    <d v="2019-06-13T10:00:00"/>
    <x v="28"/>
    <s v="U35"/>
    <n v="30"/>
    <s v="X631CV"/>
    <m/>
    <s v="L"/>
    <d v="1928-08-27T00:00:00"/>
  </r>
  <r>
    <n v="36249"/>
    <s v="Huinink"/>
    <d v="2019-06-13T10:00:00"/>
    <x v="25"/>
    <s v="X731CV"/>
    <n v="45"/>
    <s v="X631CV"/>
    <m/>
    <s v="L"/>
    <d v="1968-06-11T00:00:00"/>
  </r>
  <r>
    <n v="12718"/>
    <s v="Mesman"/>
    <d v="2019-06-13T10:00:00"/>
    <x v="42"/>
    <s v="X731CV"/>
    <n v="45"/>
    <s v="X631CV"/>
    <m/>
    <s v="L"/>
    <d v="1997-06-08T00:00:00"/>
  </r>
  <r>
    <n v="36611"/>
    <s v="Jahangir"/>
    <d v="2019-06-13T10:00:00"/>
    <x v="37"/>
    <s v="X731CV"/>
    <n v="60"/>
    <s v="X631CV"/>
    <m/>
    <s v="L"/>
    <d v="1955-06-12T00:00:00"/>
  </r>
  <r>
    <n v="10256"/>
    <s v="Brooks"/>
    <d v="2019-06-13T10:00:00"/>
    <x v="33"/>
    <s v="X731CV"/>
    <n v="60"/>
    <s v="X631CV"/>
    <n v="0"/>
    <s v="L"/>
    <d v="2003-02-01T00:00:00"/>
  </r>
  <r>
    <n v="17341"/>
    <s v="Westera"/>
    <d v="2019-06-13T10:15:00"/>
    <x v="32"/>
    <s v="X731CV"/>
    <n v="30"/>
    <s v="X631CV"/>
    <m/>
    <s v="L"/>
    <d v="1988-07-11T00:00:00"/>
  </r>
  <r>
    <n v="17133"/>
    <s v="Siban"/>
    <d v="2019-06-13T10:15:00"/>
    <x v="39"/>
    <s v="X731CV"/>
    <n v="45"/>
    <s v="X631CV"/>
    <m/>
    <s v="L"/>
    <d v="1951-02-07T00:00:00"/>
  </r>
  <r>
    <n v="9514"/>
    <s v="Laar"/>
    <d v="2019-06-13T10:20:00"/>
    <x v="9"/>
    <s v="X731CV"/>
    <n v="20"/>
    <s v="X631CV"/>
    <m/>
    <s v="L"/>
    <d v="1979-10-12T00:00:00"/>
  </r>
  <r>
    <n v="36661"/>
    <s v="Ummels"/>
    <d v="2019-06-13T10:30:00"/>
    <x v="35"/>
    <s v="X731CV"/>
    <n v="30"/>
    <s v="X631CV"/>
    <m/>
    <s v="W"/>
    <d v="1968-04-13T00:00:00"/>
  </r>
  <r>
    <n v="33360"/>
    <s v="Ye"/>
    <d v="2019-06-13T10:30:00"/>
    <x v="10"/>
    <s v="X731CV"/>
    <n v="45"/>
    <s v="X631CV"/>
    <m/>
    <s v="L"/>
    <d v="2011-05-15T00:00:00"/>
  </r>
  <r>
    <n v="34600"/>
    <s v="Olivier-Park"/>
    <d v="2019-06-13T10:30:00"/>
    <x v="28"/>
    <s v="U35"/>
    <n v="45"/>
    <s v="X631CV"/>
    <m/>
    <s v="L"/>
    <d v="1919-03-22T00:00:00"/>
  </r>
  <r>
    <n v="1119"/>
    <s v="Bouman"/>
    <d v="2019-06-13T10:45:00"/>
    <x v="32"/>
    <s v="X731CV"/>
    <n v="30"/>
    <s v="X631CV"/>
    <m/>
    <s v="L"/>
    <d v="1985-07-25T00:00:00"/>
  </r>
  <r>
    <n v="10198"/>
    <s v="Ustalar"/>
    <d v="2019-06-13T10:45:00"/>
    <x v="42"/>
    <s v="X731CV"/>
    <n v="30"/>
    <s v="X631CV"/>
    <m/>
    <s v="L"/>
    <d v="1994-12-02T00:00:00"/>
  </r>
  <r>
    <n v="36570"/>
    <s v="Morars"/>
    <d v="2019-06-13T10:45:00"/>
    <x v="25"/>
    <s v="X731CV"/>
    <n v="45"/>
    <s v="X631CV"/>
    <m/>
    <s v="L"/>
    <d v="1946-01-06T00:00:00"/>
  </r>
  <r>
    <n v="29247"/>
    <s v="Stobbelaar"/>
    <d v="2019-06-13T10:45:00"/>
    <x v="47"/>
    <s v="X731CV"/>
    <n v="45"/>
    <s v="X631CV"/>
    <m/>
    <s v="L"/>
    <d v="1970-03-18T00:00:00"/>
  </r>
  <r>
    <n v="36054"/>
    <s v="Chand"/>
    <d v="2019-06-13T10:45:00"/>
    <x v="40"/>
    <s v="X731CV"/>
    <n v="60"/>
    <s v="X631CV"/>
    <n v="60"/>
    <s v="L"/>
    <d v="1991-08-28T00:00:00"/>
  </r>
  <r>
    <n v="33863"/>
    <s v="Sardjoe"/>
    <d v="2019-06-13T10:45:00"/>
    <x v="41"/>
    <s v="X731CV"/>
    <n v="60"/>
    <s v="X631CV"/>
    <m/>
    <s v="L"/>
    <d v="1980-05-29T00:00:00"/>
  </r>
  <r>
    <n v="19629"/>
    <s v="Akoudad"/>
    <d v="2019-06-13T11:00:00"/>
    <x v="39"/>
    <s v="X731CV"/>
    <n v="45"/>
    <s v="X631CV"/>
    <n v="0"/>
    <s v="L"/>
    <d v="1983-12-29T00:00:00"/>
  </r>
  <r>
    <n v="33361"/>
    <s v="Melein"/>
    <d v="2019-06-13T11:00:00"/>
    <x v="48"/>
    <s v="X731CV"/>
    <n v="60"/>
    <s v="X631CV"/>
    <m/>
    <s v="L"/>
    <d v="1970-11-29T00:00:00"/>
  </r>
  <r>
    <n v="28248"/>
    <s v="Erkelens"/>
    <d v="2019-06-13T11:00:00"/>
    <x v="35"/>
    <s v="X731CV"/>
    <n v="60"/>
    <s v="X631CV"/>
    <m/>
    <s v="L"/>
    <d v="1984-01-30T00:00:00"/>
  </r>
  <r>
    <n v="36524"/>
    <s v="Mahmoud"/>
    <d v="2019-06-13T11:00:00"/>
    <x v="37"/>
    <s v="X731CV"/>
    <n v="60"/>
    <s v="X631CV"/>
    <n v="0"/>
    <s v="L"/>
    <d v="2011-01-01T00:00:00"/>
  </r>
  <r>
    <n v="26254"/>
    <s v="Pits"/>
    <d v="2019-06-13T11:00:00"/>
    <x v="34"/>
    <s v="X731CV"/>
    <n v="60"/>
    <s v="X631CV"/>
    <n v="0"/>
    <s v="L"/>
    <d v="1987-11-21T00:00:00"/>
  </r>
  <r>
    <n v="36313"/>
    <s v="Benjamin"/>
    <d v="2019-06-13T11:00:00"/>
    <x v="33"/>
    <s v="X731CV"/>
    <n v="60"/>
    <s v="X631CV"/>
    <n v="0"/>
    <s v="L"/>
    <d v="1974-09-21T00:00:00"/>
  </r>
  <r>
    <n v="19817"/>
    <s v="Wal"/>
    <d v="2019-06-13T11:00:00"/>
    <x v="46"/>
    <s v="X731CV"/>
    <n v="150"/>
    <s v="X631CV"/>
    <n v="150"/>
    <s v="L"/>
    <d v="1961-11-09T00:00:00"/>
  </r>
  <r>
    <n v="10376"/>
    <s v="Aziz"/>
    <d v="2019-06-13T11:15:00"/>
    <x v="38"/>
    <s v="X731CV"/>
    <n v="0"/>
    <s v="X631CV"/>
    <n v="30"/>
    <s v="L"/>
    <d v="1999-08-06T00:00:00"/>
  </r>
  <r>
    <n v="13976"/>
    <s v="Jagt"/>
    <d v="2019-06-13T11:15:00"/>
    <x v="10"/>
    <s v="X731CV"/>
    <n v="45"/>
    <s v="X631CV"/>
    <m/>
    <s v="L"/>
    <d v="1995-05-29T00:00:00"/>
  </r>
  <r>
    <n v="3241"/>
    <s v="Beekveld"/>
    <d v="2019-06-13T11:15:00"/>
    <x v="42"/>
    <s v="X731CV"/>
    <n v="45"/>
    <s v="X631CV"/>
    <m/>
    <s v="L"/>
    <d v="1973-12-12T00:00:00"/>
  </r>
  <r>
    <n v="36527"/>
    <s v="Zondervan"/>
    <d v="2019-06-13T11:15:00"/>
    <x v="28"/>
    <s v="U35"/>
    <n v="45"/>
    <s v="X631CV"/>
    <m/>
    <s v="L"/>
    <d v="1923-12-09T00:00:00"/>
  </r>
  <r>
    <n v="14439"/>
    <s v="Delorme"/>
    <d v="2019-06-13T11:20:00"/>
    <x v="9"/>
    <s v="X731CV"/>
    <n v="20"/>
    <s v="X631CV"/>
    <m/>
    <s v="L"/>
    <d v="1965-01-05T00:00:00"/>
  </r>
  <r>
    <n v="36592"/>
    <s v="Bolinde"/>
    <d v="2019-06-13T11:30:00"/>
    <x v="25"/>
    <s v="X731CV"/>
    <n v="30"/>
    <s v="X631CV"/>
    <m/>
    <s v="L"/>
    <d v="1954-02-11T00:00:00"/>
  </r>
  <r>
    <n v="19629"/>
    <s v="Akoudad"/>
    <d v="2019-06-13T11:30:00"/>
    <x v="32"/>
    <s v="X731CV"/>
    <n v="30"/>
    <s v="X631CV"/>
    <m/>
    <s v="L"/>
    <d v="1983-12-29T00:00:00"/>
  </r>
  <r>
    <n v="2703"/>
    <s v="Graas"/>
    <d v="2019-06-13T11:30:00"/>
    <x v="47"/>
    <s v="X731CV"/>
    <n v="45"/>
    <s v="X631CV"/>
    <m/>
    <s v="L"/>
    <d v="1946-06-24T00:00:00"/>
  </r>
  <r>
    <n v="17133"/>
    <s v="Siban"/>
    <d v="2019-06-13T11:45:00"/>
    <x v="36"/>
    <s v="X731CV"/>
    <n v="15"/>
    <s v="X631CV"/>
    <n v="0"/>
    <s v="L"/>
    <d v="1951-02-07T00:00:00"/>
  </r>
  <r>
    <n v="36054"/>
    <s v="Chand"/>
    <d v="2019-06-13T11:45:00"/>
    <x v="49"/>
    <s v="X731CV"/>
    <n v="135"/>
    <s v="X631CV"/>
    <n v="135"/>
    <s v="L"/>
    <d v="1991-08-28T00:00:00"/>
  </r>
  <r>
    <n v="36557"/>
    <s v="Houdijk"/>
    <d v="2019-06-13T12:00:00"/>
    <x v="25"/>
    <s v="X731CV"/>
    <n v="30"/>
    <s v="X631CV"/>
    <m/>
    <s v="L"/>
    <d v="1956-06-06T00:00:00"/>
  </r>
  <r>
    <n v="35277"/>
    <s v="Hoogkamer"/>
    <d v="2019-06-13T12:30:00"/>
    <x v="25"/>
    <s v="X731CV"/>
    <n v="30"/>
    <s v="X631CV"/>
    <n v="0"/>
    <s v="L"/>
    <d v="1964-05-12T00:00:00"/>
  </r>
  <r>
    <n v="34964"/>
    <s v="Bouzelif"/>
    <d v="2019-06-13T12:30:00"/>
    <x v="41"/>
    <s v="X731CV"/>
    <n v="30"/>
    <s v="X631CV"/>
    <m/>
    <s v="L"/>
    <d v="1983-01-18T00:00:00"/>
  </r>
  <r>
    <n v="27069"/>
    <s v="Pols-Schiele"/>
    <d v="2019-06-13T12:30:00"/>
    <x v="39"/>
    <s v="X731CV"/>
    <n v="45"/>
    <s v="X631CV"/>
    <n v="0"/>
    <s v="L"/>
    <d v="1944-12-19T00:00:00"/>
  </r>
  <r>
    <n v="19750"/>
    <s v="Saboerali"/>
    <d v="2019-06-13T12:30:00"/>
    <x v="33"/>
    <s v="X731CV"/>
    <n v="45"/>
    <s v="X631CV"/>
    <n v="0"/>
    <s v="L"/>
    <d v="1989-10-23T00:00:00"/>
  </r>
  <r>
    <n v="36545"/>
    <s v="Becirovic"/>
    <d v="2019-06-13T12:30:00"/>
    <x v="32"/>
    <s v="X731CV"/>
    <n v="60"/>
    <s v="X631CV"/>
    <m/>
    <s v="L"/>
    <d v="1995-12-23T00:00:00"/>
  </r>
  <r>
    <n v="34899"/>
    <s v="Kooiman"/>
    <d v="2019-06-13T12:30:00"/>
    <x v="48"/>
    <s v="X731CV"/>
    <n v="60"/>
    <s v="X631CV"/>
    <n v="0"/>
    <s v="L"/>
    <d v="1961-11-28T00:00:00"/>
  </r>
  <r>
    <n v="36364"/>
    <s v="Agalf"/>
    <d v="2019-06-13T12:30:00"/>
    <x v="37"/>
    <s v="X731CV"/>
    <n v="60"/>
    <s v="X631CV"/>
    <m/>
    <s v="L"/>
    <d v="1988-11-04T00:00:00"/>
  </r>
  <r>
    <n v="19750"/>
    <s v="Saboerali"/>
    <d v="2019-06-13T12:30:00"/>
    <x v="34"/>
    <s v="X731CV"/>
    <n v="60"/>
    <s v="X631CV"/>
    <m/>
    <s v="L"/>
    <d v="1989-10-23T00:00:00"/>
  </r>
  <r>
    <n v="11242"/>
    <s v="Rie"/>
    <d v="2019-06-13T12:30:00"/>
    <x v="42"/>
    <s v="X731CV"/>
    <n v="60"/>
    <s v="X631CV"/>
    <m/>
    <s v="L"/>
    <d v="1983-01-30T00:00:00"/>
  </r>
  <r>
    <n v="35382"/>
    <s v="Evren"/>
    <d v="2019-06-13T12:30:00"/>
    <x v="35"/>
    <s v="X731CV"/>
    <n v="75"/>
    <s v="X631CV"/>
    <m/>
    <s v="L"/>
    <d v="1982-07-08T00:00:00"/>
  </r>
  <r>
    <n v="36643"/>
    <s v="Todorovic"/>
    <d v="2019-06-13T12:30:00"/>
    <x v="50"/>
    <s v="X731CV"/>
    <n v="90"/>
    <s v="X631CV"/>
    <m/>
    <s v="L"/>
    <d v="1967-10-08T00:00:00"/>
  </r>
  <r>
    <n v="28720"/>
    <s v="Aslan"/>
    <d v="2019-06-13T12:30:00"/>
    <x v="36"/>
    <s v="X731CV"/>
    <n v="135"/>
    <s v="X631CV"/>
    <m/>
    <s v="L"/>
    <d v="1985-06-26T00:00:00"/>
  </r>
  <r>
    <n v="4809"/>
    <s v="Ucarkus"/>
    <d v="2019-06-13T12:50:00"/>
    <x v="9"/>
    <s v="X731CV"/>
    <n v="20"/>
    <s v="X631CV"/>
    <m/>
    <s v="L"/>
    <d v="1974-10-11T00:00:00"/>
  </r>
  <r>
    <n v="9523"/>
    <s v="Groeneweg"/>
    <d v="2019-06-13T13:00:00"/>
    <x v="25"/>
    <s v="X731CV"/>
    <n v="30"/>
    <s v="X631CV"/>
    <n v="0"/>
    <s v="L"/>
    <d v="1996-06-01T00:00:00"/>
  </r>
  <r>
    <n v="30882"/>
    <s v="Linde"/>
    <d v="2019-06-13T13:00:00"/>
    <x v="47"/>
    <s v="X731CV"/>
    <n v="30"/>
    <s v="X631CV"/>
    <m/>
    <s v="L"/>
    <d v="1953-01-29T00:00:00"/>
  </r>
  <r>
    <n v="25311"/>
    <s v="Górak"/>
    <d v="2019-06-13T13:00:00"/>
    <x v="41"/>
    <s v="X731CV"/>
    <n v="60"/>
    <s v="X631CV"/>
    <m/>
    <s v="L"/>
    <d v="1959-03-06T00:00:00"/>
  </r>
  <r>
    <n v="11759"/>
    <s v="Algoe"/>
    <d v="2019-06-13T13:10:00"/>
    <x v="9"/>
    <s v="X731CV"/>
    <n v="20"/>
    <s v="X631CV"/>
    <m/>
    <s v="L"/>
    <d v="1980-06-30T00:00:00"/>
  </r>
  <r>
    <n v="18052"/>
    <s v="Eichholtz"/>
    <d v="2019-06-13T13:15:00"/>
    <x v="33"/>
    <s v="X731CV"/>
    <n v="60"/>
    <s v="X631CV"/>
    <n v="0"/>
    <s v="L"/>
    <d v="1941-05-10T00:00:00"/>
  </r>
  <r>
    <n v="1083"/>
    <s v="Westmaas"/>
    <d v="2019-06-13T13:30:00"/>
    <x v="9"/>
    <s v="X731CV"/>
    <n v="20"/>
    <s v="X631CV"/>
    <m/>
    <s v="L"/>
    <d v="1980-03-17T00:00:00"/>
  </r>
  <r>
    <n v="3256"/>
    <s v="Beekman"/>
    <d v="2019-06-13T13:30:00"/>
    <x v="25"/>
    <s v="X731CV"/>
    <n v="30"/>
    <s v="X631CV"/>
    <m/>
    <s v="L"/>
    <d v="1971-09-12T00:00:00"/>
  </r>
  <r>
    <n v="10425"/>
    <s v="Elbertsen"/>
    <d v="2019-06-13T13:30:00"/>
    <x v="34"/>
    <s v="X731CV"/>
    <n v="45"/>
    <s v="X631CV"/>
    <m/>
    <s v="L"/>
    <d v="1977-11-18T00:00:00"/>
  </r>
  <r>
    <n v="7095"/>
    <s v="Colly"/>
    <d v="2019-06-13T13:30:00"/>
    <x v="42"/>
    <s v="X731CV"/>
    <n v="45"/>
    <s v="X631CV"/>
    <m/>
    <s v="L"/>
    <d v="1955-05-13T00:00:00"/>
  </r>
  <r>
    <n v="36349"/>
    <s v="Hassanin"/>
    <d v="2019-06-13T13:30:00"/>
    <x v="32"/>
    <s v="X731CV"/>
    <n v="60"/>
    <s v="X631CV"/>
    <m/>
    <s v="L"/>
    <d v="1960-03-08T00:00:00"/>
  </r>
  <r>
    <n v="924"/>
    <s v="Fange"/>
    <d v="2019-06-13T13:30:00"/>
    <x v="39"/>
    <s v="X731CV"/>
    <n v="60"/>
    <s v="X631CV"/>
    <m/>
    <s v="L"/>
    <d v="1968-03-08T00:00:00"/>
  </r>
  <r>
    <n v="35431"/>
    <s v="Tex"/>
    <d v="2019-06-13T13:30:00"/>
    <x v="48"/>
    <s v="X731CV"/>
    <n v="90"/>
    <s v="X631CV"/>
    <n v="0"/>
    <s v="L"/>
    <d v="1977-10-26T00:00:00"/>
  </r>
  <r>
    <n v="35120"/>
    <s v="IJff"/>
    <d v="2019-06-13T13:30:00"/>
    <x v="46"/>
    <s v="X731CV"/>
    <n v="150"/>
    <s v="X631CV"/>
    <n v="150"/>
    <s v="L"/>
    <d v="2006-11-04T00:00:00"/>
  </r>
  <r>
    <n v="13812"/>
    <s v="Jager"/>
    <d v="2019-06-13T14:00:00"/>
    <x v="25"/>
    <s v="X731CV"/>
    <n v="30"/>
    <s v="X631CV"/>
    <n v="0"/>
    <s v="L"/>
    <d v="1946-05-07T00:00:00"/>
  </r>
  <r>
    <n v="35917"/>
    <s v="Baas"/>
    <d v="2019-06-13T14:00:00"/>
    <x v="37"/>
    <s v="X731CV"/>
    <n v="30"/>
    <s v="X631CV"/>
    <m/>
    <s v="L"/>
    <d v="1992-02-24T00:00:00"/>
  </r>
  <r>
    <n v="34395"/>
    <s v="Karabulut"/>
    <d v="2019-06-13T14:00:00"/>
    <x v="41"/>
    <s v="X731CV"/>
    <n v="30"/>
    <s v="X631CV"/>
    <m/>
    <s v="L"/>
    <d v="1992-01-12T00:00:00"/>
  </r>
  <r>
    <n v="13295"/>
    <s v="Dieke"/>
    <d v="2019-06-13T14:00:00"/>
    <x v="50"/>
    <s v="X731CV"/>
    <n v="30"/>
    <s v="X631CV"/>
    <m/>
    <s v="L"/>
    <d v="1975-06-15T00:00:00"/>
  </r>
  <r>
    <n v="98"/>
    <s v="Numan"/>
    <d v="2019-06-13T14:00:00"/>
    <x v="40"/>
    <s v="X731CV"/>
    <n v="120"/>
    <s v="X631CV"/>
    <n v="120"/>
    <s v="A"/>
    <d v="2006-10-20T00:00:00"/>
  </r>
  <r>
    <n v="2365"/>
    <s v="Douglas"/>
    <d v="2019-06-13T14:10:00"/>
    <x v="9"/>
    <s v="X731CV"/>
    <n v="20"/>
    <s v="X631CV"/>
    <m/>
    <s v="L"/>
    <d v="1977-11-24T00:00:00"/>
  </r>
  <r>
    <n v="12501"/>
    <s v="Slootweg"/>
    <d v="2019-06-13T14:15:00"/>
    <x v="34"/>
    <s v="X731CV"/>
    <n v="45"/>
    <s v="X631CV"/>
    <m/>
    <s v="L"/>
    <d v="1967-07-09T00:00:00"/>
  </r>
  <r>
    <n v="13954"/>
    <s v="Blitterswijk"/>
    <d v="2019-06-13T14:15:00"/>
    <x v="42"/>
    <s v="X731CV"/>
    <n v="45"/>
    <s v="X631CV"/>
    <m/>
    <s v="L"/>
    <d v="1957-07-14T00:00:00"/>
  </r>
  <r>
    <n v="9263"/>
    <s v="Sabajo"/>
    <d v="2019-06-13T14:30:00"/>
    <x v="9"/>
    <s v="X731CV"/>
    <n v="20"/>
    <s v="X631CV"/>
    <m/>
    <s v="L"/>
    <d v="1980-03-18T00:00:00"/>
  </r>
  <r>
    <n v="5754"/>
    <s v="Muijen"/>
    <d v="2019-06-13T14:30:00"/>
    <x v="25"/>
    <s v="X731CV"/>
    <n v="30"/>
    <s v="X631CV"/>
    <m/>
    <s v="L"/>
    <d v="1945-08-15T00:00:00"/>
  </r>
  <r>
    <n v="24083"/>
    <s v="Oskamp"/>
    <d v="2019-06-13T14:30:00"/>
    <x v="32"/>
    <s v="X731CV"/>
    <n v="30"/>
    <s v="X631CV"/>
    <m/>
    <s v="L"/>
    <d v="1949-11-12T00:00:00"/>
  </r>
  <r>
    <n v="33357"/>
    <s v="Voet-Alma"/>
    <d v="2019-06-13T14:30:00"/>
    <x v="47"/>
    <s v="X731CV"/>
    <n v="30"/>
    <s v="X631CV"/>
    <m/>
    <s v="L"/>
    <d v="1941-10-20T00:00:00"/>
  </r>
  <r>
    <n v="26223"/>
    <s v="Muizelaar"/>
    <d v="2019-06-13T14:30:00"/>
    <x v="39"/>
    <s v="X731CV"/>
    <n v="45"/>
    <s v="X631CV"/>
    <m/>
    <s v="L"/>
    <d v="1953-07-02T00:00:00"/>
  </r>
  <r>
    <n v="31994"/>
    <s v="Hommels"/>
    <d v="2019-06-13T14:30:00"/>
    <x v="28"/>
    <s v="U35"/>
    <n v="45"/>
    <s v="X631CV"/>
    <m/>
    <s v="L"/>
    <d v="1960-01-12T00:00:00"/>
  </r>
  <r>
    <n v="36335"/>
    <s v="Piek"/>
    <d v="2019-06-13T14:30:00"/>
    <x v="35"/>
    <s v="X731CV"/>
    <n v="60"/>
    <s v="X631CV"/>
    <m/>
    <s v="L"/>
    <d v="1952-01-05T00:00:00"/>
  </r>
  <r>
    <n v="25620"/>
    <s v="Safriti"/>
    <d v="2019-06-13T14:30:00"/>
    <x v="37"/>
    <s v="X731CV"/>
    <n v="90"/>
    <s v="X631CV"/>
    <n v="0"/>
    <s v="L"/>
    <d v="1987-03-13T00:00:00"/>
  </r>
  <r>
    <n v="18052"/>
    <s v="Eichholtz"/>
    <d v="2019-06-13T14:45:00"/>
    <x v="36"/>
    <s v="X731CV"/>
    <n v="30"/>
    <s v="X631CV"/>
    <m/>
    <s v="L"/>
    <d v="1941-05-10T00:00:00"/>
  </r>
  <r>
    <n v="35445"/>
    <s v="Mogony"/>
    <d v="2019-06-13T14:45:00"/>
    <x v="41"/>
    <s v="X731CV"/>
    <n v="45"/>
    <s v="X631CV"/>
    <m/>
    <s v="L"/>
    <d v="1962-05-21T00:00:00"/>
  </r>
  <r>
    <n v="13851"/>
    <s v="Said"/>
    <d v="2019-06-13T14:45:00"/>
    <x v="20"/>
    <s v="X731CV"/>
    <n v="45"/>
    <s v="X631CV"/>
    <m/>
    <s v="L"/>
    <d v="1961-06-13T00:00:00"/>
  </r>
  <r>
    <n v="35422"/>
    <s v="Vries"/>
    <d v="2019-06-13T14:50:00"/>
    <x v="9"/>
    <s v="X731CV"/>
    <n v="20"/>
    <s v="X631CV"/>
    <m/>
    <s v="L"/>
    <d v="1995-04-01T00:00:00"/>
  </r>
  <r>
    <n v="26234"/>
    <s v="Verheijen"/>
    <d v="2019-06-13T15:00:00"/>
    <x v="38"/>
    <s v="X731CV"/>
    <n v="0"/>
    <s v="X631CV"/>
    <n v="30"/>
    <s v="L"/>
    <d v="2004-10-25T00:00:00"/>
  </r>
  <r>
    <n v="4995"/>
    <s v="Boukraa"/>
    <d v="2019-06-13T15:00:00"/>
    <x v="32"/>
    <s v="X731CV"/>
    <n v="30"/>
    <s v="X631CV"/>
    <n v="0"/>
    <s v="L"/>
    <d v="1995-02-03T00:00:00"/>
  </r>
  <r>
    <n v="34674"/>
    <s v="Meester-Commandeur"/>
    <d v="2019-06-13T15:00:00"/>
    <x v="47"/>
    <s v="X731CV"/>
    <n v="30"/>
    <s v="X631CV"/>
    <m/>
    <s v="L"/>
    <d v="1942-07-21T00:00:00"/>
  </r>
  <r>
    <n v="35304"/>
    <s v="Bart"/>
    <d v="2019-06-13T15:00:00"/>
    <x v="48"/>
    <s v="X731CV"/>
    <n v="60"/>
    <s v="X631CV"/>
    <n v="0"/>
    <s v="L"/>
    <d v="1987-05-07T00:00:00"/>
  </r>
  <r>
    <n v="18266"/>
    <s v="Engelbrecht"/>
    <d v="2019-06-13T15:00:00"/>
    <x v="42"/>
    <s v="X731CV"/>
    <n v="60"/>
    <s v="X631CV"/>
    <m/>
    <s v="L"/>
    <d v="1980-07-21T00:00:00"/>
  </r>
  <r>
    <n v="30765"/>
    <s v="Aken"/>
    <d v="2019-06-13T15:15:00"/>
    <x v="25"/>
    <s v="X731CV"/>
    <n v="30"/>
    <s v="X631CV"/>
    <n v="0"/>
    <s v="L"/>
    <d v="1958-09-05T00:00:00"/>
  </r>
  <r>
    <n v="32200"/>
    <s v="Abdelmalek"/>
    <d v="2019-06-13T15:15:00"/>
    <x v="36"/>
    <s v="X731CV"/>
    <n v="30"/>
    <s v="X631CV"/>
    <m/>
    <s v="L"/>
    <d v="2002-01-14T00:00:00"/>
  </r>
  <r>
    <n v="22701"/>
    <s v="Gokmen"/>
    <d v="2019-06-13T15:15:00"/>
    <x v="39"/>
    <s v="X731CV"/>
    <n v="45"/>
    <s v="X631CV"/>
    <m/>
    <s v="L"/>
    <d v="1992-12-30T00:00:00"/>
  </r>
  <r>
    <n v="33745"/>
    <s v="Bouva"/>
    <d v="2019-06-13T15:15:00"/>
    <x v="28"/>
    <s v="U35"/>
    <n v="45"/>
    <s v="X631CV"/>
    <m/>
    <s v="L"/>
    <d v="1956-03-15T00:00:00"/>
  </r>
  <r>
    <n v="4995"/>
    <s v="Boukraa"/>
    <d v="2019-06-13T15:30:00"/>
    <x v="38"/>
    <s v="X731CV"/>
    <n v="0"/>
    <s v="X631CV"/>
    <n v="30"/>
    <s v="L"/>
    <d v="1995-02-03T00:00:00"/>
  </r>
  <r>
    <n v="2886"/>
    <s v="Leuffen"/>
    <d v="2019-06-13T15:30:00"/>
    <x v="25"/>
    <s v="X731CV"/>
    <n v="30"/>
    <s v="X631CV"/>
    <m/>
    <s v="L"/>
    <d v="1943-09-17T00:00:00"/>
  </r>
  <r>
    <n v="35157"/>
    <s v="Ebbers"/>
    <d v="2019-06-13T15:30:00"/>
    <x v="41"/>
    <s v="X731CV"/>
    <n v="30"/>
    <s v="X631CV"/>
    <n v="0"/>
    <s v="L"/>
    <d v="1954-10-31T00:00:00"/>
  </r>
  <r>
    <n v="34429"/>
    <s v="Karpathios"/>
    <d v="2019-06-13T15:30:00"/>
    <x v="47"/>
    <s v="X731CV"/>
    <n v="30"/>
    <s v="X631CV"/>
    <m/>
    <s v="L"/>
    <d v="2005-10-01T00:00:00"/>
  </r>
  <r>
    <n v="34809"/>
    <s v="Berg"/>
    <d v="2019-06-13T16:00:00"/>
    <x v="25"/>
    <s v="X731CV"/>
    <n v="30"/>
    <s v="X631CV"/>
    <m/>
    <s v="L"/>
    <d v="1957-01-13T00:00:00"/>
  </r>
  <r>
    <n v="34328"/>
    <s v="Neervoort"/>
    <d v="2019-06-13T16:30:00"/>
    <x v="25"/>
    <s v="X731CV"/>
    <n v="30"/>
    <s v="X631CV"/>
    <m/>
    <s v="L"/>
    <d v="1989-11-21T00:00:00"/>
  </r>
  <r>
    <n v="36038"/>
    <s v="Veltman-Korten"/>
    <d v="2019-06-13T17:00:00"/>
    <x v="25"/>
    <s v="X731CV"/>
    <n v="30"/>
    <s v="X631CV"/>
    <m/>
    <s v="L"/>
    <d v="1947-06-03T00:00:00"/>
  </r>
  <r>
    <n v="34747"/>
    <s v="Nijland"/>
    <d v="2019-06-14T08:15:00"/>
    <x v="21"/>
    <s v="X731CV"/>
    <n v="30"/>
    <s v="X631CV"/>
    <m/>
    <s v="L"/>
    <d v="1949-12-24T00:00:00"/>
  </r>
  <r>
    <n v="29362"/>
    <s v="Hooven"/>
    <d v="2019-06-14T08:15:00"/>
    <x v="27"/>
    <s v="X731CV"/>
    <n v="30"/>
    <s v="X631CV"/>
    <m/>
    <s v="L"/>
    <d v="2012-06-23T00:00:00"/>
  </r>
  <r>
    <n v="35246"/>
    <s v="Hoogeveen"/>
    <d v="2019-06-14T08:15:00"/>
    <x v="31"/>
    <s v="X731CV"/>
    <n v="30"/>
    <s v="X631CV"/>
    <m/>
    <s v="L"/>
    <d v="1970-08-11T00:00:00"/>
  </r>
  <r>
    <n v="24491"/>
    <s v="Gilde"/>
    <d v="2019-06-14T08:15:00"/>
    <x v="42"/>
    <s v="X731CV"/>
    <n v="45"/>
    <s v="X631CV"/>
    <m/>
    <s v="L"/>
    <d v="2003-10-15T00:00:00"/>
  </r>
  <r>
    <n v="29803"/>
    <s v="Siebelink"/>
    <d v="2019-06-14T08:15:00"/>
    <x v="51"/>
    <s v="X731CV"/>
    <n v="45"/>
    <s v="X631CV"/>
    <m/>
    <s v="L"/>
    <d v="1982-04-20T00:00:00"/>
  </r>
  <r>
    <n v="26077"/>
    <s v="Dekker"/>
    <d v="2019-06-14T08:15:00"/>
    <x v="33"/>
    <s v="X731CV"/>
    <n v="45"/>
    <s v="X631CV"/>
    <n v="0"/>
    <s v="L"/>
    <d v="1966-07-27T00:00:00"/>
  </r>
  <r>
    <n v="13021"/>
    <s v="Ye"/>
    <d v="2019-06-14T08:15:00"/>
    <x v="39"/>
    <s v="X731CV"/>
    <n v="60"/>
    <s v="X631CV"/>
    <n v="0"/>
    <s v="L"/>
    <d v="1972-12-31T00:00:00"/>
  </r>
  <r>
    <n v="34595"/>
    <s v="Pol"/>
    <d v="2019-06-14T08:15:00"/>
    <x v="4"/>
    <s v="X731CV"/>
    <n v="60"/>
    <s v="X631CV"/>
    <m/>
    <s v="L"/>
    <d v="2005-06-11T00:00:00"/>
  </r>
  <r>
    <n v="28809"/>
    <s v="KUPPERS"/>
    <d v="2019-06-14T08:15:00"/>
    <x v="41"/>
    <s v="X731CV"/>
    <n v="75"/>
    <s v="X631CV"/>
    <m/>
    <s v="L"/>
    <d v="2000-07-23T00:00:00"/>
  </r>
  <r>
    <n v="26468"/>
    <s v="Lesage"/>
    <d v="2019-06-14T08:15:00"/>
    <x v="34"/>
    <s v="X731CV"/>
    <n v="75"/>
    <s v="X631CV"/>
    <m/>
    <s v="L"/>
    <d v="1971-07-14T00:00:00"/>
  </r>
  <r>
    <n v="35831"/>
    <s v="Jouvenaz"/>
    <d v="2019-06-14T08:30:00"/>
    <x v="30"/>
    <s v="X731CV"/>
    <n v="45"/>
    <s v="X631CV"/>
    <n v="0"/>
    <s v="L"/>
    <d v="1946-04-06T00:00:00"/>
  </r>
  <r>
    <n v="35049"/>
    <s v="Wolters"/>
    <d v="2019-06-14T08:30:00"/>
    <x v="40"/>
    <s v="X731CV"/>
    <n v="60"/>
    <s v="X631CV"/>
    <m/>
    <s v="L"/>
    <d v="1980-06-20T00:00:00"/>
  </r>
  <r>
    <n v="36404"/>
    <s v="Hoffbauer"/>
    <d v="2019-06-14T08:45:00"/>
    <x v="31"/>
    <s v="X731CV"/>
    <n v="30"/>
    <s v="X631CV"/>
    <m/>
    <s v="L"/>
    <d v="1995-10-30T00:00:00"/>
  </r>
  <r>
    <n v="9694"/>
    <s v="Moerman"/>
    <d v="2019-06-14T08:45:00"/>
    <x v="44"/>
    <s v="X731CV"/>
    <n v="30"/>
    <s v="X631CV"/>
    <m/>
    <s v="L"/>
    <d v="1983-09-21T00:00:00"/>
  </r>
  <r>
    <n v="24491"/>
    <s v="Gilde"/>
    <d v="2019-06-14T08:45:00"/>
    <x v="27"/>
    <s v="X731CV"/>
    <n v="45"/>
    <s v="X631CV"/>
    <m/>
    <s v="L"/>
    <d v="2003-10-15T00:00:00"/>
  </r>
  <r>
    <n v="13223"/>
    <s v="Jong van Stokrom"/>
    <d v="2019-06-14T08:45:00"/>
    <x v="24"/>
    <s v="X731CV"/>
    <n v="45"/>
    <s v="X631CV"/>
    <m/>
    <s v="L"/>
    <d v="1983-07-18T00:00:00"/>
  </r>
  <r>
    <n v="10732"/>
    <s v="Hoek"/>
    <d v="2019-06-14T08:45:00"/>
    <x v="21"/>
    <s v="X731CV"/>
    <n v="60"/>
    <s v="X631CV"/>
    <m/>
    <s v="L"/>
    <d v="1946-06-01T00:00:00"/>
  </r>
  <r>
    <n v="25100"/>
    <s v="Laan"/>
    <d v="2019-06-14T09:00:00"/>
    <x v="51"/>
    <s v="X731CV"/>
    <n v="45"/>
    <s v="X631CV"/>
    <n v="0"/>
    <s v="L"/>
    <d v="1993-11-24T00:00:00"/>
  </r>
  <r>
    <n v="15072"/>
    <s v="Brandsma"/>
    <d v="2019-06-14T09:00:00"/>
    <x v="42"/>
    <s v="X731CV"/>
    <n v="60"/>
    <s v="X631CV"/>
    <m/>
    <s v="L"/>
    <d v="2003-03-28T00:00:00"/>
  </r>
  <r>
    <n v="1479"/>
    <s v="Spijker"/>
    <d v="2019-06-14T09:00:00"/>
    <x v="33"/>
    <s v="X731CV"/>
    <n v="60"/>
    <s v="X631CV"/>
    <m/>
    <s v="L"/>
    <d v="1972-05-11T00:00:00"/>
  </r>
  <r>
    <n v="17464"/>
    <s v="Badal-Chawdhari"/>
    <d v="2019-06-14T09:15:00"/>
    <x v="39"/>
    <s v="X731CV"/>
    <n v="45"/>
    <s v="X631CV"/>
    <n v="0"/>
    <s v="L"/>
    <d v="1967-06-28T00:00:00"/>
  </r>
  <r>
    <n v="27081"/>
    <s v="Aharsi"/>
    <d v="2019-06-14T09:15:00"/>
    <x v="4"/>
    <s v="X731CV"/>
    <n v="45"/>
    <s v="X631CV"/>
    <n v="0"/>
    <s v="L"/>
    <d v="2009-09-21T00:00:00"/>
  </r>
  <r>
    <n v="35087"/>
    <s v="Jonker"/>
    <d v="2019-06-14T09:15:00"/>
    <x v="48"/>
    <s v="X731CV"/>
    <n v="60"/>
    <s v="X631CV"/>
    <n v="0"/>
    <s v="L"/>
    <d v="1991-10-11T00:00:00"/>
  </r>
  <r>
    <n v="24886"/>
    <s v="Rooy"/>
    <d v="2019-06-14T09:30:00"/>
    <x v="27"/>
    <s v="X731CV"/>
    <n v="30"/>
    <s v="X631CV"/>
    <m/>
    <s v="L"/>
    <d v="2011-01-09T00:00:00"/>
  </r>
  <r>
    <n v="1479"/>
    <s v="Spijker"/>
    <d v="2019-06-14T09:30:00"/>
    <x v="34"/>
    <s v="X731CV"/>
    <n v="30"/>
    <s v="X631CV"/>
    <m/>
    <s v="L"/>
    <d v="1972-05-11T00:00:00"/>
  </r>
  <r>
    <n v="5073"/>
    <s v="Tool"/>
    <d v="2019-06-14T09:30:00"/>
    <x v="24"/>
    <s v="X731CV"/>
    <n v="30"/>
    <s v="X631CV"/>
    <m/>
    <s v="L"/>
    <d v="1996-07-19T00:00:00"/>
  </r>
  <r>
    <n v="22345"/>
    <s v="Meuldijk"/>
    <d v="2019-06-14T09:45:00"/>
    <x v="21"/>
    <s v="X731CV"/>
    <n v="75"/>
    <s v="X631CV"/>
    <m/>
    <s v="L"/>
    <d v="1958-03-10T00:00:00"/>
  </r>
  <r>
    <n v="31910"/>
    <s v="Lucas"/>
    <d v="2019-06-14T10:00:00"/>
    <x v="24"/>
    <s v="X731CV"/>
    <n v="30"/>
    <s v="X631CV"/>
    <m/>
    <s v="L"/>
    <d v="1955-01-01T00:00:00"/>
  </r>
  <r>
    <n v="17464"/>
    <s v="Badal-Chawdhari"/>
    <d v="2019-06-14T10:00:00"/>
    <x v="31"/>
    <s v="X731CV"/>
    <n v="30"/>
    <s v="X631CV"/>
    <m/>
    <s v="L"/>
    <d v="1967-06-28T00:00:00"/>
  </r>
  <r>
    <n v="16447"/>
    <s v="Ismael"/>
    <d v="2019-06-14T10:00:00"/>
    <x v="34"/>
    <s v="X731CV"/>
    <n v="45"/>
    <s v="X631CV"/>
    <n v="0"/>
    <s v="L"/>
    <d v="2004-04-27T00:00:00"/>
  </r>
  <r>
    <n v="26793"/>
    <s v="Chaksar"/>
    <d v="2019-06-14T10:00:00"/>
    <x v="42"/>
    <s v="X731CV"/>
    <n v="45"/>
    <s v="X631CV"/>
    <n v="0"/>
    <s v="L"/>
    <d v="2009-10-15T00:00:00"/>
  </r>
  <r>
    <n v="27637"/>
    <s v="Achaiber Sing"/>
    <d v="2019-06-14T10:00:00"/>
    <x v="51"/>
    <s v="X731CV"/>
    <n v="45"/>
    <s v="X631CV"/>
    <n v="0"/>
    <s v="L"/>
    <d v="1968-09-20T00:00:00"/>
  </r>
  <r>
    <n v="147"/>
    <s v="Conen"/>
    <d v="2019-06-14T10:00:00"/>
    <x v="39"/>
    <s v="X731CV"/>
    <n v="60"/>
    <s v="X631CV"/>
    <m/>
    <s v="L"/>
    <d v="1937-11-16T00:00:00"/>
  </r>
  <r>
    <n v="19264"/>
    <s v="Bademci-Copur"/>
    <d v="2019-06-14T10:00:00"/>
    <x v="41"/>
    <s v="X731CV"/>
    <n v="60"/>
    <s v="X631CV"/>
    <m/>
    <s v="L"/>
    <d v="1985-12-02T00:00:00"/>
  </r>
  <r>
    <n v="36457"/>
    <s v="Goedhard"/>
    <d v="2019-06-14T10:00:00"/>
    <x v="4"/>
    <s v="X731CV"/>
    <n v="60"/>
    <s v="X631CV"/>
    <n v="0"/>
    <s v="L"/>
    <d v="2015-01-27T00:00:00"/>
  </r>
  <r>
    <n v="36199"/>
    <s v="Brink"/>
    <d v="2019-06-14T10:00:00"/>
    <x v="30"/>
    <s v="X731CV"/>
    <n v="120"/>
    <s v="X631CV"/>
    <m/>
    <s v="L"/>
    <d v="1951-05-24T00:00:00"/>
  </r>
  <r>
    <n v="11163"/>
    <s v="Oostwaard"/>
    <d v="2019-06-14T10:10:00"/>
    <x v="3"/>
    <s v="X731CV"/>
    <n v="20"/>
    <s v="X631CV"/>
    <m/>
    <s v="L"/>
    <d v="1974-03-11T00:00:00"/>
  </r>
  <r>
    <n v="33970"/>
    <s v="Amsing"/>
    <d v="2019-06-14T10:15:00"/>
    <x v="44"/>
    <s v="X731CV"/>
    <n v="30"/>
    <s v="X631CV"/>
    <m/>
    <s v="L"/>
    <d v="1965-12-29T00:00:00"/>
  </r>
  <r>
    <n v="34736"/>
    <s v="Mink"/>
    <d v="2019-06-14T10:15:00"/>
    <x v="48"/>
    <s v="X731CV"/>
    <n v="45"/>
    <s v="X631CV"/>
    <n v="0"/>
    <s v="A"/>
    <d v="1955-10-24T00:00:00"/>
  </r>
  <r>
    <n v="32606"/>
    <s v="Ahmed"/>
    <d v="2019-06-14T10:30:00"/>
    <x v="34"/>
    <s v="X731CV"/>
    <n v="30"/>
    <s v="X631CV"/>
    <m/>
    <s v="L"/>
    <d v="2011-11-16T00:00:00"/>
  </r>
  <r>
    <n v="17714"/>
    <s v="Cannings"/>
    <d v="2019-06-14T10:30:00"/>
    <x v="24"/>
    <s v="X731CV"/>
    <n v="30"/>
    <s v="X631CV"/>
    <m/>
    <s v="L"/>
    <d v="1994-02-26T00:00:00"/>
  </r>
  <r>
    <n v="36633"/>
    <s v="Berg"/>
    <d v="2019-06-14T10:30:00"/>
    <x v="31"/>
    <s v="X731CV"/>
    <n v="90"/>
    <s v="X631CV"/>
    <n v="0"/>
    <s v="L"/>
    <d v="1975-10-25T00:00:00"/>
  </r>
  <r>
    <n v="3752"/>
    <s v="Chung"/>
    <d v="2019-06-14T10:45:00"/>
    <x v="3"/>
    <s v="X731CV"/>
    <n v="20"/>
    <s v="X631CV"/>
    <n v="0"/>
    <s v="L"/>
    <d v="1987-05-12T00:00:00"/>
  </r>
  <r>
    <n v="36468"/>
    <s v="Harutjunjan"/>
    <d v="2019-06-14T10:45:00"/>
    <x v="44"/>
    <s v="X731CV"/>
    <n v="45"/>
    <s v="X631CV"/>
    <n v="0"/>
    <s v="L"/>
    <d v="1953-01-29T00:00:00"/>
  </r>
  <r>
    <n v="31317"/>
    <s v="Zschuschen"/>
    <d v="2019-06-14T11:00:00"/>
    <x v="21"/>
    <s v="X731CV"/>
    <n v="30"/>
    <s v="X631CV"/>
    <m/>
    <s v="L"/>
    <d v="1968-09-13T00:00:00"/>
  </r>
  <r>
    <n v="11968"/>
    <s v="Swheitz"/>
    <d v="2019-06-14T11:00:00"/>
    <x v="27"/>
    <s v="X731CV"/>
    <n v="30"/>
    <s v="X631CV"/>
    <m/>
    <s v="L"/>
    <d v="1999-10-11T00:00:00"/>
  </r>
  <r>
    <n v="2063"/>
    <s v="Veen"/>
    <d v="2019-06-14T11:00:00"/>
    <x v="24"/>
    <s v="X731CV"/>
    <n v="30"/>
    <s v="X631CV"/>
    <m/>
    <s v="L"/>
    <d v="1987-08-31T00:00:00"/>
  </r>
  <r>
    <n v="34975"/>
    <s v="Oksuz"/>
    <d v="2019-06-14T11:00:00"/>
    <x v="4"/>
    <s v="X731CV"/>
    <n v="30"/>
    <s v="X631CV"/>
    <m/>
    <s v="L"/>
    <d v="2013-06-09T00:00:00"/>
  </r>
  <r>
    <n v="22075"/>
    <s v="GUZELAYDIN"/>
    <d v="2019-06-14T11:00:00"/>
    <x v="42"/>
    <s v="X731CV"/>
    <n v="45"/>
    <s v="X631CV"/>
    <m/>
    <s v="L"/>
    <d v="2006-01-29T00:00:00"/>
  </r>
  <r>
    <n v="11968"/>
    <s v="Swheitz"/>
    <d v="2019-06-14T11:00:00"/>
    <x v="51"/>
    <s v="X731CV"/>
    <n v="45"/>
    <s v="X631CV"/>
    <n v="0"/>
    <s v="L"/>
    <d v="1999-10-11T00:00:00"/>
  </r>
  <r>
    <n v="35608"/>
    <s v="Kleef"/>
    <d v="2019-06-14T11:00:00"/>
    <x v="48"/>
    <s v="X731CV"/>
    <n v="60"/>
    <s v="X631CV"/>
    <n v="0"/>
    <s v="L"/>
    <d v="1971-08-20T00:00:00"/>
  </r>
  <r>
    <n v="35562"/>
    <s v="Verweij"/>
    <d v="2019-06-14T11:00:00"/>
    <x v="41"/>
    <s v="X731CV"/>
    <n v="60"/>
    <s v="X631CV"/>
    <m/>
    <s v="L"/>
    <d v="1985-07-29T00:00:00"/>
  </r>
  <r>
    <n v="27322"/>
    <s v="Bok"/>
    <d v="2019-06-14T11:00:00"/>
    <x v="34"/>
    <s v="X731CV"/>
    <n v="60"/>
    <s v="X631CV"/>
    <m/>
    <s v="L"/>
    <d v="1987-03-08T00:00:00"/>
  </r>
  <r>
    <n v="30830"/>
    <s v="Donker"/>
    <d v="2019-06-14T11:00:00"/>
    <x v="33"/>
    <s v="X731CV"/>
    <n v="60"/>
    <s v="X631CV"/>
    <m/>
    <s v="L"/>
    <d v="1992-07-20T00:00:00"/>
  </r>
  <r>
    <n v="2989"/>
    <s v="Mfum"/>
    <d v="2019-06-14T11:05:00"/>
    <x v="3"/>
    <s v="X731CV"/>
    <n v="20"/>
    <s v="X631CV"/>
    <n v="0"/>
    <s v="L"/>
    <d v="1988-12-02T00:00:00"/>
  </r>
  <r>
    <n v="2507"/>
    <s v="Mousine"/>
    <d v="2019-06-14T11:25:00"/>
    <x v="3"/>
    <s v="X731CV"/>
    <n v="20"/>
    <s v="X631CV"/>
    <n v="0"/>
    <s v="L"/>
    <d v="1985-06-10T00:00:00"/>
  </r>
  <r>
    <n v="16332"/>
    <s v="Koopman"/>
    <d v="2019-06-14T11:30:00"/>
    <x v="21"/>
    <s v="X731CV"/>
    <n v="30"/>
    <s v="X631CV"/>
    <m/>
    <s v="L"/>
    <d v="1966-08-06T00:00:00"/>
  </r>
  <r>
    <n v="30830"/>
    <s v="Donker"/>
    <d v="2019-06-14T11:30:00"/>
    <x v="27"/>
    <s v="X731CV"/>
    <n v="30"/>
    <s v="X631CV"/>
    <n v="0"/>
    <s v="L"/>
    <d v="1992-07-20T00:00:00"/>
  </r>
  <r>
    <n v="12913"/>
    <s v="Geertsema"/>
    <d v="2019-06-14T11:30:00"/>
    <x v="24"/>
    <s v="X731CV"/>
    <n v="30"/>
    <s v="X631CV"/>
    <m/>
    <s v="L"/>
    <d v="1971-02-12T00:00:00"/>
  </r>
  <r>
    <n v="750"/>
    <s v="Au"/>
    <d v="2019-06-14T11:45:00"/>
    <x v="3"/>
    <s v="X731CV"/>
    <n v="30"/>
    <s v="X631CV"/>
    <n v="0"/>
    <s v="L"/>
    <d v="1981-04-07T00:00:00"/>
  </r>
  <r>
    <n v="34784"/>
    <s v="Chambers"/>
    <d v="2019-06-14T12:30:00"/>
    <x v="40"/>
    <s v="X731CV"/>
    <n v="30"/>
    <s v="X631CV"/>
    <m/>
    <s v="L"/>
    <d v="1968-10-30T00:00:00"/>
  </r>
  <r>
    <n v="34681"/>
    <s v="Setiadi"/>
    <d v="2019-06-14T12:30:00"/>
    <x v="21"/>
    <s v="X731CV"/>
    <n v="30"/>
    <s v="X631CV"/>
    <m/>
    <s v="L"/>
    <d v="1958-04-10T00:00:00"/>
  </r>
  <r>
    <n v="23380"/>
    <s v="Boulghalagh"/>
    <d v="2019-06-14T12:30:00"/>
    <x v="4"/>
    <s v="X731CV"/>
    <n v="30"/>
    <s v="X631CV"/>
    <m/>
    <s v="L"/>
    <d v="2009-10-17T00:00:00"/>
  </r>
  <r>
    <n v="36403"/>
    <s v="Kroonstuiver"/>
    <d v="2019-06-14T12:30:00"/>
    <x v="31"/>
    <s v="X731CV"/>
    <n v="30"/>
    <s v="X631CV"/>
    <m/>
    <s v="L"/>
    <d v="1963-06-01T00:00:00"/>
  </r>
  <r>
    <n v="27632"/>
    <s v="Foli"/>
    <d v="2019-06-14T12:30:00"/>
    <x v="34"/>
    <s v="X731CV"/>
    <n v="45"/>
    <s v="X631CV"/>
    <m/>
    <s v="L"/>
    <d v="1994-09-16T00:00:00"/>
  </r>
  <r>
    <n v="26256"/>
    <s v="Herbe"/>
    <d v="2019-06-14T12:30:00"/>
    <x v="33"/>
    <s v="X731CV"/>
    <n v="45"/>
    <s v="X631CV"/>
    <m/>
    <s v="L"/>
    <d v="1947-06-02T00:00:00"/>
  </r>
  <r>
    <n v="34075"/>
    <s v="Wolf"/>
    <d v="2019-06-14T12:30:00"/>
    <x v="48"/>
    <s v="X731CV"/>
    <n v="60"/>
    <s v="X631CV"/>
    <m/>
    <s v="L"/>
    <d v="1976-07-15T00:00:00"/>
  </r>
  <r>
    <n v="35854"/>
    <s v="Abouri"/>
    <d v="2019-06-14T12:30:00"/>
    <x v="27"/>
    <s v="X731CV"/>
    <n v="60"/>
    <s v="X631CV"/>
    <n v="0"/>
    <s v="L"/>
    <d v="1992-06-28T00:00:00"/>
  </r>
  <r>
    <n v="34575"/>
    <s v="Haddar"/>
    <d v="2019-06-14T12:30:00"/>
    <x v="41"/>
    <s v="X731CV"/>
    <n v="75"/>
    <s v="X631CV"/>
    <m/>
    <s v="A"/>
    <d v="1974-11-10T00:00:00"/>
  </r>
  <r>
    <n v="36374"/>
    <s v="Fröger"/>
    <d v="2019-06-14T12:30:00"/>
    <x v="30"/>
    <s v="X731CV"/>
    <n v="90"/>
    <s v="X631CV"/>
    <n v="0"/>
    <s v="L"/>
    <d v="1943-11-14T00:00:00"/>
  </r>
  <r>
    <n v="23016"/>
    <s v="Kops"/>
    <d v="2019-06-14T12:30:00"/>
    <x v="24"/>
    <s v="X731CV"/>
    <n v="90"/>
    <s v="X631CV"/>
    <n v="0"/>
    <s v="L"/>
    <d v="1993-07-01T00:00:00"/>
  </r>
  <r>
    <n v="20362"/>
    <s v="KAMPMEIJER-SAKU"/>
    <d v="2019-06-14T12:30:00"/>
    <x v="44"/>
    <s v="X731CV"/>
    <n v="90"/>
    <s v="X631CV"/>
    <n v="0"/>
    <s v="L"/>
    <d v="1971-05-31T00:00:00"/>
  </r>
  <r>
    <n v="1081"/>
    <s v="Henrotte"/>
    <d v="2019-06-14T12:30:00"/>
    <x v="42"/>
    <s v="X731CV"/>
    <n v="150"/>
    <s v="X631CV"/>
    <m/>
    <s v="L"/>
    <d v="1973-09-27T00:00:00"/>
  </r>
  <r>
    <n v="11405"/>
    <s v="Nicholson"/>
    <d v="2019-06-14T12:45:00"/>
    <x v="3"/>
    <s v="X731CV"/>
    <n v="20"/>
    <s v="X631CV"/>
    <m/>
    <s v="L"/>
    <d v="1971-12-04T00:00:00"/>
  </r>
  <r>
    <n v="35816"/>
    <s v="Vörde Sive Vörding"/>
    <d v="2019-06-14T13:00:00"/>
    <x v="31"/>
    <s v="X731CV"/>
    <n v="45"/>
    <s v="X631CV"/>
    <n v="0"/>
    <s v="L"/>
    <d v="1951-04-04T00:00:00"/>
  </r>
  <r>
    <n v="35291"/>
    <s v="Berg"/>
    <d v="2019-06-14T13:00:00"/>
    <x v="40"/>
    <s v="X731CV"/>
    <n v="60"/>
    <s v="X631CV"/>
    <n v="0"/>
    <s v="L"/>
    <d v="1967-03-11T00:00:00"/>
  </r>
  <r>
    <n v="35130"/>
    <s v="Oosten"/>
    <d v="2019-06-14T13:00:00"/>
    <x v="21"/>
    <s v="X731CV"/>
    <n v="60"/>
    <s v="X631CV"/>
    <m/>
    <s v="L"/>
    <d v="1958-09-13T00:00:00"/>
  </r>
  <r>
    <n v="946"/>
    <s v="Eggersman"/>
    <d v="2019-06-14T13:05:00"/>
    <x v="3"/>
    <s v="X731CV"/>
    <n v="20"/>
    <s v="X631CV"/>
    <m/>
    <s v="L"/>
    <d v="1975-10-29T00:00:00"/>
  </r>
  <r>
    <n v="22075"/>
    <s v="GUZELAYDIN"/>
    <d v="2019-06-14T13:15:00"/>
    <x v="34"/>
    <s v="X731CV"/>
    <n v="30"/>
    <s v="X631CV"/>
    <m/>
    <s v="L"/>
    <d v="2006-01-29T00:00:00"/>
  </r>
  <r>
    <n v="18960"/>
    <s v="Reelick"/>
    <d v="2019-06-14T13:15:00"/>
    <x v="27"/>
    <s v="X731CV"/>
    <n v="45"/>
    <s v="X631CV"/>
    <m/>
    <s v="L"/>
    <d v="1948-06-19T00:00:00"/>
  </r>
  <r>
    <n v="28932"/>
    <s v="Piar"/>
    <d v="2019-06-14T13:25:00"/>
    <x v="3"/>
    <s v="X731CV"/>
    <n v="20"/>
    <s v="X631CV"/>
    <m/>
    <s v="L"/>
    <d v="1990-04-20T00:00:00"/>
  </r>
  <r>
    <n v="34596"/>
    <s v="Kesler"/>
    <d v="2019-06-14T13:30:00"/>
    <x v="48"/>
    <s v="X731CV"/>
    <n v="15"/>
    <s v="X631CV"/>
    <n v="0"/>
    <s v="L"/>
    <d v="1948-04-04T00:00:00"/>
  </r>
  <r>
    <n v="29590"/>
    <s v="Janssen"/>
    <d v="2019-06-14T13:30:00"/>
    <x v="31"/>
    <s v="X731CV"/>
    <n v="15"/>
    <s v="X631CV"/>
    <n v="0"/>
    <s v="L"/>
    <d v="1993-08-17T00:00:00"/>
  </r>
  <r>
    <n v="32952"/>
    <s v="Alnahar"/>
    <d v="2019-06-14T13:30:00"/>
    <x v="4"/>
    <s v="X731CV"/>
    <n v="45"/>
    <s v="X631CV"/>
    <m/>
    <s v="L"/>
    <d v="2012-01-01T00:00:00"/>
  </r>
  <r>
    <n v="30057"/>
    <s v="Khaled"/>
    <d v="2019-06-14T13:45:00"/>
    <x v="3"/>
    <s v="X731CV"/>
    <n v="20"/>
    <s v="X631CV"/>
    <m/>
    <s v="L"/>
    <d v="1997-10-31T00:00:00"/>
  </r>
  <r>
    <n v="35133"/>
    <s v="Arsenovic"/>
    <d v="2019-06-14T13:45:00"/>
    <x v="41"/>
    <s v="X731CV"/>
    <n v="75"/>
    <s v="X631CV"/>
    <n v="0"/>
    <s v="L"/>
    <d v="1987-06-17T00:00:00"/>
  </r>
  <r>
    <n v="12192"/>
    <s v="Kasmi"/>
    <d v="2019-06-14T14:00:00"/>
    <x v="27"/>
    <s v="X731CV"/>
    <n v="30"/>
    <s v="X631CV"/>
    <m/>
    <s v="L"/>
    <d v="1998-03-29T00:00:00"/>
  </r>
  <r>
    <n v="11136"/>
    <s v="Engeland"/>
    <d v="2019-06-14T14:00:00"/>
    <x v="24"/>
    <s v="X731CV"/>
    <n v="30"/>
    <s v="X631CV"/>
    <m/>
    <s v="L"/>
    <d v="1994-03-16T00:00:00"/>
  </r>
  <r>
    <n v="34944"/>
    <s v="Habiecht-Hoekstra"/>
    <d v="2019-06-14T14:00:00"/>
    <x v="31"/>
    <s v="X731CV"/>
    <n v="30"/>
    <s v="X631CV"/>
    <m/>
    <s v="L"/>
    <d v="1957-05-09T00:00:00"/>
  </r>
  <r>
    <n v="32353"/>
    <s v="Huijboom"/>
    <d v="2019-06-14T14:00:00"/>
    <x v="48"/>
    <s v="X731CV"/>
    <n v="45"/>
    <s v="X631CV"/>
    <n v="0"/>
    <s v="L"/>
    <d v="1981-04-23T00:00:00"/>
  </r>
  <r>
    <n v="997"/>
    <s v="Nerden"/>
    <d v="2019-06-14T14:00:00"/>
    <x v="39"/>
    <s v="X731CV"/>
    <n v="45"/>
    <s v="X631CV"/>
    <m/>
    <s v="L"/>
    <d v="1985-06-15T00:00:00"/>
  </r>
  <r>
    <n v="34535"/>
    <s v="Meij"/>
    <d v="2019-06-14T14:00:00"/>
    <x v="21"/>
    <s v="X731CV"/>
    <n v="45"/>
    <s v="X631CV"/>
    <m/>
    <s v="L"/>
    <d v="1963-03-16T00:00:00"/>
  </r>
  <r>
    <n v="36108"/>
    <s v="Kragt"/>
    <d v="2019-06-14T14:00:00"/>
    <x v="30"/>
    <s v="X731CV"/>
    <n v="60"/>
    <s v="X631CV"/>
    <n v="0"/>
    <s v="L"/>
    <d v="1943-03-13T00:00:00"/>
  </r>
  <r>
    <n v="32540"/>
    <s v="Mahieu-Tiggeloven"/>
    <d v="2019-06-14T14:00:00"/>
    <x v="25"/>
    <s v="X731CV"/>
    <n v="60"/>
    <s v="X631CV"/>
    <m/>
    <s v="L"/>
    <d v="1951-08-06T00:00:00"/>
  </r>
  <r>
    <n v="35337"/>
    <s v="Wingelaar"/>
    <d v="2019-06-14T14:00:00"/>
    <x v="40"/>
    <s v="X731CV"/>
    <n v="60"/>
    <s v="X631CV"/>
    <n v="0"/>
    <s v="L"/>
    <d v="1959-10-20T00:00:00"/>
  </r>
  <r>
    <n v="1386"/>
    <s v="Schadenberg"/>
    <d v="2019-06-14T14:05:00"/>
    <x v="3"/>
    <s v="X731CV"/>
    <n v="20"/>
    <s v="X631CV"/>
    <m/>
    <s v="L"/>
    <d v="1974-05-04T00:00:00"/>
  </r>
  <r>
    <n v="32987"/>
    <s v="Alnahar"/>
    <d v="2019-06-14T14:15:00"/>
    <x v="4"/>
    <s v="X731CV"/>
    <n v="45"/>
    <s v="X631CV"/>
    <m/>
    <s v="L"/>
    <d v="2013-01-01T00:00:00"/>
  </r>
  <r>
    <n v="31408"/>
    <s v="Heidari"/>
    <d v="2019-06-14T14:15:00"/>
    <x v="33"/>
    <s v="X731CV"/>
    <n v="45"/>
    <s v="X631CV"/>
    <m/>
    <s v="L"/>
    <d v="2006-08-21T00:00:00"/>
  </r>
  <r>
    <n v="18082"/>
    <s v="Rhuggernaath"/>
    <d v="2019-06-14T14:30:00"/>
    <x v="27"/>
    <s v="X731CV"/>
    <n v="30"/>
    <s v="X631CV"/>
    <m/>
    <s v="L"/>
    <d v="2001-09-01T00:00:00"/>
  </r>
  <r>
    <n v="35056"/>
    <s v="Benzian-Daoudi"/>
    <d v="2019-06-14T14:30:00"/>
    <x v="48"/>
    <s v="X731CV"/>
    <n v="45"/>
    <s v="X631CV"/>
    <n v="0"/>
    <s v="L"/>
    <d v="1963-05-08T00:00:00"/>
  </r>
  <r>
    <n v="15458"/>
    <s v="Cammelot-van der Meer"/>
    <d v="2019-06-14T14:30:00"/>
    <x v="44"/>
    <s v="X731CV"/>
    <n v="45"/>
    <s v="X631CV"/>
    <n v="0"/>
    <s v="L"/>
    <d v="1942-08-15T00:00:00"/>
  </r>
  <r>
    <n v="33632"/>
    <s v="Osman Aagha"/>
    <d v="2019-06-14T14:30:00"/>
    <x v="34"/>
    <s v="X731CV"/>
    <n v="60"/>
    <s v="X631CV"/>
    <m/>
    <s v="L"/>
    <d v="2001-09-19T00:00:00"/>
  </r>
  <r>
    <n v="34109"/>
    <s v="Koeree"/>
    <d v="2019-06-14T14:30:00"/>
    <x v="31"/>
    <s v="X731CV"/>
    <n v="90"/>
    <s v="X631CV"/>
    <n v="0"/>
    <s v="L"/>
    <d v="1966-09-23T00:00:00"/>
  </r>
  <r>
    <n v="11415"/>
    <s v="Franken"/>
    <d v="2019-06-14T14:45:00"/>
    <x v="39"/>
    <s v="X731CV"/>
    <n v="45"/>
    <s v="X631CV"/>
    <m/>
    <s v="L"/>
    <d v="1964-08-16T00:00:00"/>
  </r>
  <r>
    <n v="35336"/>
    <s v="Horst van Daalen"/>
    <d v="2019-06-14T14:45:00"/>
    <x v="44"/>
    <s v="X731CV"/>
    <n v="45"/>
    <s v="X631CV"/>
    <m/>
    <s v="L"/>
    <d v="1931-05-22T00:00:00"/>
  </r>
  <r>
    <n v="31408"/>
    <s v="Heidari"/>
    <d v="2019-06-14T15:00:00"/>
    <x v="27"/>
    <s v="X731CV"/>
    <n v="30"/>
    <s v="X631CV"/>
    <m/>
    <s v="L"/>
    <d v="2006-08-21T00:00:00"/>
  </r>
  <r>
    <n v="34197"/>
    <s v="Nahar"/>
    <d v="2019-06-14T15:00:00"/>
    <x v="4"/>
    <s v="X731CV"/>
    <n v="30"/>
    <s v="X631CV"/>
    <m/>
    <s v="L"/>
    <d v="2014-12-20T00:00:00"/>
  </r>
  <r>
    <n v="35673"/>
    <s v="Hoevelaken"/>
    <d v="2019-06-14T15:00:00"/>
    <x v="41"/>
    <s v="X731CV"/>
    <n v="45"/>
    <s v="X631CV"/>
    <m/>
    <s v="L"/>
    <d v="1972-10-28T00:00:00"/>
  </r>
  <r>
    <n v="35034"/>
    <s v="Gout-Stöver"/>
    <d v="2019-06-14T15:00:00"/>
    <x v="25"/>
    <s v="X731CV"/>
    <n v="60"/>
    <s v="X631CV"/>
    <m/>
    <s v="L"/>
    <d v="1941-12-27T00:00:00"/>
  </r>
  <r>
    <n v="34488"/>
    <s v="Dam"/>
    <d v="2019-06-14T15:00:00"/>
    <x v="40"/>
    <s v="X731CV"/>
    <n v="60"/>
    <s v="X631CV"/>
    <m/>
    <s v="L"/>
    <d v="1972-11-09T00:00:00"/>
  </r>
  <r>
    <n v="32792"/>
    <s v="Douhou"/>
    <d v="2019-06-14T15:00:00"/>
    <x v="33"/>
    <s v="X731CV"/>
    <n v="60"/>
    <s v="X631CV"/>
    <m/>
    <s v="L"/>
    <d v="1970-04-05T00:00:00"/>
  </r>
  <r>
    <n v="35802"/>
    <s v="Jongejan"/>
    <d v="2019-06-14T15:15:00"/>
    <x v="30"/>
    <s v="X731CV"/>
    <n v="45"/>
    <s v="X631CV"/>
    <m/>
    <s v="L"/>
    <d v="1959-03-24T00:00:00"/>
  </r>
  <r>
    <n v="31296"/>
    <s v="Aslantas"/>
    <d v="2019-06-14T15:30:00"/>
    <x v="27"/>
    <s v="X731CV"/>
    <n v="30"/>
    <s v="X631CV"/>
    <m/>
    <s v="L"/>
    <d v="2006-10-14T00:00:00"/>
  </r>
  <r>
    <n v="33563"/>
    <s v="Boedhoe"/>
    <d v="2019-06-14T15:30:00"/>
    <x v="34"/>
    <s v="X731CV"/>
    <n v="30"/>
    <s v="X631CV"/>
    <m/>
    <s v="L"/>
    <d v="1971-12-16T00:00:00"/>
  </r>
  <r>
    <n v="35362"/>
    <s v="Canlar"/>
    <d v="2019-06-14T15:30:00"/>
    <x v="4"/>
    <s v="X731CV"/>
    <n v="30"/>
    <s v="X631CV"/>
    <m/>
    <s v="L"/>
    <d v="2014-01-20T00:00:00"/>
  </r>
  <r>
    <n v="24617"/>
    <s v="Canlar"/>
    <d v="2019-06-14T15:45:00"/>
    <x v="4"/>
    <s v="X731CV"/>
    <n v="15"/>
    <s v="X631CV"/>
    <m/>
    <s v="L"/>
    <d v="2009-07-21T00:00:00"/>
  </r>
  <r>
    <n v="13958"/>
    <s v="Abdel Moaty"/>
    <d v="2019-06-17T08:15:00"/>
    <x v="46"/>
    <s v="X731CV"/>
    <n v="30"/>
    <s v="X631CV"/>
    <n v="0"/>
    <s v="L"/>
    <d v="1999-08-08T00:00:00"/>
  </r>
  <r>
    <n v="2097"/>
    <s v="Khan"/>
    <d v="2019-06-17T08:15:00"/>
    <x v="9"/>
    <s v="X731CV"/>
    <n v="30"/>
    <s v="X631CV"/>
    <m/>
    <s v="L"/>
    <d v="1984-05-22T00:00:00"/>
  </r>
  <r>
    <n v="15874"/>
    <s v="Visser"/>
    <d v="2019-06-17T08:15:00"/>
    <x v="10"/>
    <s v="X731CV"/>
    <n v="45"/>
    <s v="X631CV"/>
    <m/>
    <s v="L"/>
    <d v="1996-02-19T00:00:00"/>
  </r>
  <r>
    <n v="26166"/>
    <s v="Khallare"/>
    <d v="2019-06-17T08:15:00"/>
    <x v="7"/>
    <s v="X731CV"/>
    <n v="60"/>
    <s v="X631CV"/>
    <m/>
    <s v="L"/>
    <d v="2010-08-30T00:00:00"/>
  </r>
  <r>
    <n v="27242"/>
    <s v="Laarschot-Vroege"/>
    <d v="2019-06-17T08:15:00"/>
    <x v="8"/>
    <s v="X731CV"/>
    <n v="60"/>
    <s v="X631CV"/>
    <m/>
    <s v="L"/>
    <d v="1943-08-24T00:00:00"/>
  </r>
  <r>
    <n v="23278"/>
    <s v="Knebel"/>
    <d v="2019-06-17T08:30:00"/>
    <x v="17"/>
    <s v="X731CV"/>
    <n v="90"/>
    <s v="X631CV"/>
    <m/>
    <s v="L"/>
    <d v="1952-04-21T00:00:00"/>
  </r>
  <r>
    <n v="35849"/>
    <s v="Baran"/>
    <d v="2019-06-17T08:45:00"/>
    <x v="11"/>
    <s v="X731CV"/>
    <n v="30"/>
    <s v="X631CV"/>
    <m/>
    <s v="L"/>
    <d v="2011-12-14T00:00:00"/>
  </r>
  <r>
    <n v="32315"/>
    <s v="Hajiahmed"/>
    <d v="2019-06-17T08:45:00"/>
    <x v="5"/>
    <s v="X731CV"/>
    <n v="30"/>
    <s v="X631CV"/>
    <m/>
    <s v="L"/>
    <d v="2004-06-23T00:00:00"/>
  </r>
  <r>
    <n v="28312"/>
    <s v="Smit"/>
    <d v="2019-06-17T08:45:00"/>
    <x v="9"/>
    <s v="X731CV"/>
    <n v="30"/>
    <s v="X631CV"/>
    <m/>
    <s v="L"/>
    <d v="1995-02-11T00:00:00"/>
  </r>
  <r>
    <n v="2035"/>
    <s v="Vre-de Jong"/>
    <d v="2019-06-17T08:45:00"/>
    <x v="2"/>
    <s v="X731CV"/>
    <n v="45"/>
    <s v="X631CV"/>
    <m/>
    <s v="L"/>
    <d v="1953-01-28T00:00:00"/>
  </r>
  <r>
    <n v="1585"/>
    <s v="Rustveld"/>
    <d v="2019-06-17T09:00:00"/>
    <x v="10"/>
    <s v="X731CV"/>
    <n v="45"/>
    <s v="X631CV"/>
    <m/>
    <s v="L"/>
    <d v="1992-11-19T00:00:00"/>
  </r>
  <r>
    <n v="161"/>
    <s v="Heijnen"/>
    <d v="2019-06-17T09:00:00"/>
    <x v="3"/>
    <s v="X731CV"/>
    <n v="45"/>
    <s v="X631CV"/>
    <m/>
    <s v="L"/>
    <d v="1999-07-23T00:00:00"/>
  </r>
  <r>
    <n v="127"/>
    <s v="Hajiahmed"/>
    <d v="2019-06-17T09:15:00"/>
    <x v="5"/>
    <s v="X731CV"/>
    <n v="30"/>
    <s v="X631CV"/>
    <m/>
    <s v="L"/>
    <d v="2003-01-07T00:00:00"/>
  </r>
  <r>
    <n v="33029"/>
    <s v="Pisa"/>
    <d v="2019-06-17T09:15:00"/>
    <x v="13"/>
    <s v="X731CV"/>
    <n v="45"/>
    <s v="X631CV"/>
    <m/>
    <s v="L"/>
    <d v="1983-06-02T00:00:00"/>
  </r>
  <r>
    <n v="31750"/>
    <s v="Masri"/>
    <d v="2019-06-17T09:15:00"/>
    <x v="46"/>
    <s v="X731CV"/>
    <n v="45"/>
    <s v="X631CV"/>
    <m/>
    <s v="L"/>
    <d v="1988-12-31T00:00:00"/>
  </r>
  <r>
    <n v="1400"/>
    <s v="Yuce"/>
    <d v="2019-06-17T09:15:00"/>
    <x v="7"/>
    <s v="X731CV"/>
    <n v="60"/>
    <s v="X631CV"/>
    <n v="0"/>
    <s v="L"/>
    <d v="2003-05-08T00:00:00"/>
  </r>
  <r>
    <n v="24188"/>
    <s v="Out"/>
    <d v="2019-06-17T09:15:00"/>
    <x v="8"/>
    <s v="X731CV"/>
    <n v="60"/>
    <s v="X631CV"/>
    <n v="0"/>
    <s v="L"/>
    <d v="1943-04-06T00:00:00"/>
  </r>
  <r>
    <n v="31455"/>
    <s v="Brandenburg"/>
    <d v="2019-06-17T09:15:00"/>
    <x v="47"/>
    <s v="X731CV"/>
    <n v="75"/>
    <s v="X631CV"/>
    <n v="0"/>
    <s v="L"/>
    <d v="2003-12-02T00:00:00"/>
  </r>
  <r>
    <n v="27781"/>
    <s v="Kafil Ahmed"/>
    <d v="2019-06-17T09:15:00"/>
    <x v="0"/>
    <s v="X731CV"/>
    <n v="30"/>
    <s v="X631CV"/>
    <m/>
    <s v="L"/>
    <d v="2006-09-25T00:00:00"/>
  </r>
  <r>
    <n v="35095"/>
    <s v="Schuurmans"/>
    <d v="2019-06-17T09:30:00"/>
    <x v="2"/>
    <s v="X731CV"/>
    <n v="20"/>
    <s v="X631CV"/>
    <n v="0"/>
    <s v="L"/>
    <d v="1959-09-17T00:00:00"/>
  </r>
  <r>
    <n v="13928"/>
    <s v="Jiawan"/>
    <d v="2019-06-17T09:30:00"/>
    <x v="14"/>
    <s v="X731CV"/>
    <n v="90"/>
    <s v="X631CV"/>
    <n v="0"/>
    <s v="L"/>
    <d v="1946-03-03T00:00:00"/>
  </r>
  <r>
    <n v="35902"/>
    <s v="Uysal"/>
    <d v="2019-06-17T09:45:00"/>
    <x v="10"/>
    <s v="X731CV"/>
    <n v="45"/>
    <s v="X631CV"/>
    <m/>
    <s v="L"/>
    <d v="2008-09-29T00:00:00"/>
  </r>
  <r>
    <n v="30124"/>
    <s v="Wiersma"/>
    <d v="2019-06-17T09:45:00"/>
    <x v="42"/>
    <s v="U35"/>
    <n v="45"/>
    <s v="X631CV"/>
    <m/>
    <s v="L"/>
    <d v="1953-10-02T00:00:00"/>
  </r>
  <r>
    <n v="1515"/>
    <s v="Broek"/>
    <d v="2019-06-17T10:00:00"/>
    <x v="11"/>
    <s v="X731CV"/>
    <n v="30"/>
    <s v="X631CV"/>
    <m/>
    <s v="L"/>
    <d v="1977-12-01T00:00:00"/>
  </r>
  <r>
    <n v="31115"/>
    <s v="Hofman-Faber"/>
    <d v="2019-06-17T10:00:00"/>
    <x v="17"/>
    <s v="X731CV"/>
    <n v="30"/>
    <s v="X631CV"/>
    <n v="0"/>
    <s v="L"/>
    <d v="1948-01-21T00:00:00"/>
  </r>
  <r>
    <n v="8840"/>
    <s v="Uslu"/>
    <d v="2019-06-17T10:00:00"/>
    <x v="9"/>
    <s v="X731CV"/>
    <n v="30"/>
    <s v="X631CV"/>
    <m/>
    <s v="L"/>
    <d v="1975-06-09T00:00:00"/>
  </r>
  <r>
    <n v="10786"/>
    <s v="Nour"/>
    <d v="2019-06-17T10:00:00"/>
    <x v="13"/>
    <s v="X731CV"/>
    <n v="45"/>
    <s v="X631CV"/>
    <m/>
    <s v="L"/>
    <d v="1971-11-01T00:00:00"/>
  </r>
  <r>
    <n v="11335"/>
    <s v="Broersma"/>
    <d v="2019-06-17T10:00:00"/>
    <x v="46"/>
    <s v="X731CV"/>
    <n v="45"/>
    <s v="X631CV"/>
    <m/>
    <s v="L"/>
    <d v="1994-07-23T00:00:00"/>
  </r>
  <r>
    <n v="27239"/>
    <s v="Prokhorova"/>
    <d v="2019-06-17T10:00:00"/>
    <x v="7"/>
    <s v="X731CV"/>
    <n v="45"/>
    <s v="X631CV"/>
    <m/>
    <s v="L"/>
    <d v="2006-12-02T00:00:00"/>
  </r>
  <r>
    <n v="25688"/>
    <s v="OLSTHOORN"/>
    <d v="2019-06-17T10:00:00"/>
    <x v="0"/>
    <s v="X731CV"/>
    <n v="60"/>
    <s v="X631CV"/>
    <m/>
    <s v="L"/>
    <d v="1942-02-07T00:00:00"/>
  </r>
  <r>
    <n v="15846"/>
    <s v="Dorth Burger"/>
    <d v="2019-06-17T10:00:00"/>
    <x v="2"/>
    <s v="X731CV"/>
    <n v="120"/>
    <s v="X631CV"/>
    <m/>
    <s v="L"/>
    <d v="1958-05-30T00:00:00"/>
  </r>
  <r>
    <n v="11945"/>
    <s v="Paalman"/>
    <d v="2019-06-17T10:15:00"/>
    <x v="5"/>
    <s v="X731CV"/>
    <n v="45"/>
    <s v="X631CV"/>
    <m/>
    <s v="L"/>
    <d v="1980-12-20T00:00:00"/>
  </r>
  <r>
    <n v="36368"/>
    <s v="Groot"/>
    <d v="2019-06-17T10:15:00"/>
    <x v="17"/>
    <s v="X731CV"/>
    <n v="75"/>
    <s v="X631CV"/>
    <m/>
    <s v="L"/>
    <d v="1952-01-19T00:00:00"/>
  </r>
  <r>
    <n v="13357"/>
    <s v="Kampman"/>
    <d v="2019-06-17T10:30:00"/>
    <x v="9"/>
    <s v="X731CV"/>
    <n v="15"/>
    <s v="X631CV"/>
    <m/>
    <s v="L"/>
    <d v="1950-04-28T00:00:00"/>
  </r>
  <r>
    <n v="18834"/>
    <s v="Wallach"/>
    <d v="2019-06-17T10:30:00"/>
    <x v="47"/>
    <s v="X731CV"/>
    <n v="30"/>
    <s v="X631CV"/>
    <m/>
    <s v="L"/>
    <d v="1979-05-22T00:00:00"/>
  </r>
  <r>
    <n v="16274"/>
    <s v="Vermeulen"/>
    <d v="2019-06-17T10:30:00"/>
    <x v="11"/>
    <s v="X731CV"/>
    <n v="30"/>
    <s v="X631CV"/>
    <m/>
    <s v="L"/>
    <d v="2005-08-12T00:00:00"/>
  </r>
  <r>
    <n v="28762"/>
    <s v="Rademaker"/>
    <d v="2019-06-17T10:30:00"/>
    <x v="42"/>
    <s v="U35"/>
    <n v="30"/>
    <s v="X631CV"/>
    <m/>
    <s v="L"/>
    <d v="1949-09-27T00:00:00"/>
  </r>
  <r>
    <n v="36592"/>
    <s v="Bolinde"/>
    <d v="2019-06-17T10:30:00"/>
    <x v="8"/>
    <s v="X731CV"/>
    <n v="30"/>
    <s v="X631CV"/>
    <n v="0"/>
    <s v="L"/>
    <d v="1954-02-11T00:00:00"/>
  </r>
  <r>
    <n v="1680"/>
    <s v="Heuvel"/>
    <d v="2019-06-17T10:30:00"/>
    <x v="10"/>
    <s v="X731CV"/>
    <n v="45"/>
    <s v="X631CV"/>
    <m/>
    <s v="L"/>
    <d v="1983-09-28T00:00:00"/>
  </r>
  <r>
    <n v="10786"/>
    <s v="Nour"/>
    <d v="2019-06-17T10:45:00"/>
    <x v="9"/>
    <s v="X731CV"/>
    <n v="30"/>
    <s v="X631CV"/>
    <m/>
    <s v="L"/>
    <d v="1971-11-01T00:00:00"/>
  </r>
  <r>
    <n v="1763"/>
    <s v="Nour"/>
    <d v="2019-06-17T10:45:00"/>
    <x v="13"/>
    <s v="X731CV"/>
    <n v="45"/>
    <s v="X631CV"/>
    <m/>
    <s v="L"/>
    <d v="1981-04-20T00:00:00"/>
  </r>
  <r>
    <n v="25584"/>
    <s v="Janzee"/>
    <d v="2019-06-17T11:00:00"/>
    <x v="47"/>
    <s v="X731CV"/>
    <n v="30"/>
    <s v="X631CV"/>
    <m/>
    <s v="L"/>
    <d v="1994-03-06T00:00:00"/>
  </r>
  <r>
    <n v="4418"/>
    <s v="Kurttepe"/>
    <d v="2019-06-17T11:00:00"/>
    <x v="11"/>
    <s v="X731CV"/>
    <n v="30"/>
    <s v="X631CV"/>
    <m/>
    <s v="L"/>
    <d v="1998-04-16T00:00:00"/>
  </r>
  <r>
    <n v="31994"/>
    <s v="Hommels"/>
    <d v="2019-06-17T11:00:00"/>
    <x v="42"/>
    <s v="U35"/>
    <n v="30"/>
    <s v="X631CV"/>
    <m/>
    <s v="L"/>
    <d v="1960-01-12T00:00:00"/>
  </r>
  <r>
    <n v="12468"/>
    <s v="Hippolyte"/>
    <d v="2019-06-17T11:00:00"/>
    <x v="5"/>
    <s v="X731CV"/>
    <n v="30"/>
    <s v="X631CV"/>
    <m/>
    <s v="L"/>
    <d v="1959-11-07T00:00:00"/>
  </r>
  <r>
    <n v="31850"/>
    <s v="Akkioui"/>
    <d v="2019-06-17T11:00:00"/>
    <x v="0"/>
    <s v="X731CV"/>
    <n v="60"/>
    <s v="X631CV"/>
    <m/>
    <s v="L"/>
    <d v="2009-08-21T00:00:00"/>
  </r>
  <r>
    <n v="34606"/>
    <s v="Karacaer"/>
    <d v="2019-06-17T11:00:00"/>
    <x v="8"/>
    <s v="X731CV"/>
    <n v="60"/>
    <s v="X631CV"/>
    <n v="0"/>
    <s v="L"/>
    <d v="1961-05-04T00:00:00"/>
  </r>
  <r>
    <n v="24746"/>
    <s v="Kalinov"/>
    <d v="2019-06-17T11:15:00"/>
    <x v="7"/>
    <s v="X731CV"/>
    <n v="30"/>
    <s v="X631CV"/>
    <m/>
    <s v="L"/>
    <d v="2010-12-05T00:00:00"/>
  </r>
  <r>
    <n v="1763"/>
    <s v="Nour"/>
    <d v="2019-06-17T11:15:00"/>
    <x v="9"/>
    <s v="X731CV"/>
    <n v="30"/>
    <s v="X631CV"/>
    <m/>
    <s v="L"/>
    <d v="1981-04-20T00:00:00"/>
  </r>
  <r>
    <n v="33655"/>
    <s v="Deijs"/>
    <d v="2019-06-17T11:15:00"/>
    <x v="10"/>
    <s v="X731CV"/>
    <n v="45"/>
    <s v="X631CV"/>
    <m/>
    <s v="L"/>
    <d v="2009-07-15T00:00:00"/>
  </r>
  <r>
    <n v="33268"/>
    <s v="Kouw"/>
    <d v="2019-06-17T11:30:00"/>
    <x v="13"/>
    <s v="X731CV"/>
    <n v="30"/>
    <s v="X631CV"/>
    <m/>
    <s v="L"/>
    <d v="1956-07-07T00:00:00"/>
  </r>
  <r>
    <n v="2856"/>
    <s v="Faijdherbe"/>
    <d v="2019-06-17T11:30:00"/>
    <x v="11"/>
    <s v="X731CV"/>
    <n v="30"/>
    <s v="X631CV"/>
    <m/>
    <s v="L"/>
    <d v="1989-10-03T00:00:00"/>
  </r>
  <r>
    <n v="34806"/>
    <s v="Saihod"/>
    <d v="2019-06-17T11:30:00"/>
    <x v="5"/>
    <s v="X731CV"/>
    <n v="30"/>
    <s v="X631CV"/>
    <m/>
    <s v="L"/>
    <d v="1955-05-13T00:00:00"/>
  </r>
  <r>
    <n v="32589"/>
    <s v="Dominguez Sanchez"/>
    <d v="2019-06-17T11:30:00"/>
    <x v="3"/>
    <s v="X731CV"/>
    <n v="60"/>
    <s v="X631CV"/>
    <n v="0"/>
    <s v="L"/>
    <d v="1964-02-03T00:00:00"/>
  </r>
  <r>
    <n v="34247"/>
    <s v="Kalinova"/>
    <d v="2019-06-17T11:45:00"/>
    <x v="7"/>
    <s v="X731CV"/>
    <n v="15"/>
    <s v="X631CV"/>
    <m/>
    <s v="L"/>
    <d v="2015-07-04T00:00:00"/>
  </r>
  <r>
    <n v="22902"/>
    <s v="Dulder"/>
    <d v="2019-06-17T11:45:00"/>
    <x v="9"/>
    <s v="X731CV"/>
    <n v="45"/>
    <s v="X631CV"/>
    <n v="0"/>
    <s v="L"/>
    <d v="1977-07-16T00:00:00"/>
  </r>
  <r>
    <n v="18831"/>
    <s v="Bouman"/>
    <d v="2019-06-17T12:15:00"/>
    <x v="3"/>
    <s v="X731CV"/>
    <n v="30"/>
    <s v="X631CV"/>
    <n v="0"/>
    <s v="L"/>
    <d v="1995-01-12T00:00:00"/>
  </r>
  <r>
    <n v="6289"/>
    <s v="Veninga"/>
    <d v="2019-06-17T12:30:00"/>
    <x v="11"/>
    <s v="X731CV"/>
    <n v="30"/>
    <s v="X631CV"/>
    <m/>
    <s v="L"/>
    <d v="1991-06-04T00:00:00"/>
  </r>
  <r>
    <n v="27001"/>
    <s v="Jonge-de Graaf"/>
    <d v="2019-06-17T12:30:00"/>
    <x v="17"/>
    <s v="X731CV"/>
    <n v="30"/>
    <s v="X631CV"/>
    <m/>
    <s v="L"/>
    <d v="1949-03-01T00:00:00"/>
  </r>
  <r>
    <n v="20266"/>
    <s v="Bont"/>
    <d v="2019-06-17T12:30:00"/>
    <x v="3"/>
    <s v="X731CV"/>
    <n v="30"/>
    <s v="X631CV"/>
    <m/>
    <s v="L"/>
    <d v="1950-06-11T00:00:00"/>
  </r>
  <r>
    <n v="30910"/>
    <s v="Baskal-Avci"/>
    <d v="2019-06-17T12:30:00"/>
    <x v="8"/>
    <s v="X731CV"/>
    <n v="30"/>
    <s v="X631CV"/>
    <m/>
    <s v="L"/>
    <d v="1955-04-12T00:00:00"/>
  </r>
  <r>
    <n v="36863"/>
    <s v="Krap"/>
    <d v="2019-06-17T12:30:00"/>
    <x v="10"/>
    <s v="X731CV"/>
    <n v="45"/>
    <s v="X631CV"/>
    <n v="0"/>
    <s v="L"/>
    <d v="2012-11-06T00:00:00"/>
  </r>
  <r>
    <n v="10300"/>
    <s v="Moualem"/>
    <d v="2019-06-17T12:30:00"/>
    <x v="46"/>
    <s v="X731CV"/>
    <n v="45"/>
    <s v="X631CV"/>
    <n v="0"/>
    <s v="L"/>
    <d v="1980-07-01T00:00:00"/>
  </r>
  <r>
    <n v="12877"/>
    <s v="Brasdorp"/>
    <d v="2019-06-17T12:30:00"/>
    <x v="13"/>
    <s v="X731CV"/>
    <n v="60"/>
    <s v="X631CV"/>
    <m/>
    <s v="L"/>
    <d v="1973-03-01T00:00:00"/>
  </r>
  <r>
    <n v="5654"/>
    <s v="Bruggencate"/>
    <d v="2019-06-17T12:30:00"/>
    <x v="47"/>
    <s v="X731CV"/>
    <n v="90"/>
    <s v="X631CV"/>
    <m/>
    <s v="L"/>
    <d v="1975-09-28T00:00:00"/>
  </r>
  <r>
    <n v="29229"/>
    <s v="Kousar"/>
    <d v="2019-06-17T12:30:00"/>
    <x v="2"/>
    <s v="X731CV"/>
    <n v="120"/>
    <s v="X631CV"/>
    <m/>
    <s v="L"/>
    <d v="1968-11-10T00:00:00"/>
  </r>
  <r>
    <n v="35507"/>
    <s v="Buijs"/>
    <d v="2019-06-17T12:30:00"/>
    <x v="14"/>
    <s v="X731CV"/>
    <n v="135"/>
    <s v="X631CV"/>
    <n v="0"/>
    <s v="L"/>
    <d v="1958-07-20T00:00:00"/>
  </r>
  <r>
    <n v="32434"/>
    <s v="Baaij"/>
    <d v="2019-06-17T13:00:00"/>
    <x v="8"/>
    <s v="X731CV"/>
    <n v="15"/>
    <s v="X631CV"/>
    <m/>
    <s v="L"/>
    <d v="1943-09-22T00:00:00"/>
  </r>
  <r>
    <n v="29346"/>
    <s v="Conijn"/>
    <d v="2019-06-17T13:00:00"/>
    <x v="15"/>
    <s v="X731CV"/>
    <n v="30"/>
    <s v="X631CV"/>
    <m/>
    <s v="L"/>
    <d v="1946-05-14T00:00:00"/>
  </r>
  <r>
    <n v="4249"/>
    <s v="Handulle"/>
    <d v="2019-06-17T13:00:00"/>
    <x v="11"/>
    <s v="X731CV"/>
    <n v="30"/>
    <s v="X631CV"/>
    <m/>
    <s v="L"/>
    <d v="1991-01-27T00:00:00"/>
  </r>
  <r>
    <n v="35876"/>
    <s v="Schouten"/>
    <d v="2019-06-17T13:00:00"/>
    <x v="17"/>
    <s v="X731CV"/>
    <n v="30"/>
    <s v="X631CV"/>
    <m/>
    <s v="L"/>
    <d v="1943-02-25T00:00:00"/>
  </r>
  <r>
    <n v="232"/>
    <s v="Keck"/>
    <d v="2019-06-17T13:00:00"/>
    <x v="3"/>
    <s v="X731CV"/>
    <n v="30"/>
    <s v="X631CV"/>
    <m/>
    <s v="L"/>
    <d v="1971-06-24T00:00:00"/>
  </r>
  <r>
    <n v="3904"/>
    <s v="Wong"/>
    <d v="2019-06-17T13:15:00"/>
    <x v="10"/>
    <s v="X731CV"/>
    <n v="45"/>
    <s v="X631CV"/>
    <m/>
    <s v="L"/>
    <d v="1992-02-02T00:00:00"/>
  </r>
  <r>
    <n v="20971"/>
    <s v="Wondel"/>
    <d v="2019-06-17T13:15:00"/>
    <x v="46"/>
    <s v="X731CV"/>
    <n v="45"/>
    <s v="X631CV"/>
    <m/>
    <s v="L"/>
    <d v="2000-06-14T00:00:00"/>
  </r>
  <r>
    <n v="29933"/>
    <s v="Rodic"/>
    <d v="2019-06-17T13:15:00"/>
    <x v="42"/>
    <s v="U35"/>
    <n v="45"/>
    <s v="X631CV"/>
    <m/>
    <s v="L"/>
    <d v="1946-12-30T00:00:00"/>
  </r>
  <r>
    <n v="30813"/>
    <s v="Yasar"/>
    <d v="2019-06-17T13:15:00"/>
    <x v="0"/>
    <s v="X731CV"/>
    <n v="60"/>
    <s v="X631CV"/>
    <m/>
    <s v="L"/>
    <d v="2008-09-06T00:00:00"/>
  </r>
  <r>
    <n v="297"/>
    <s v="Louw"/>
    <d v="2019-06-17T13:30:00"/>
    <x v="15"/>
    <s v="X731CV"/>
    <n v="30"/>
    <s v="X631CV"/>
    <m/>
    <s v="L"/>
    <d v="1935-01-28T00:00:00"/>
  </r>
  <r>
    <n v="30813"/>
    <s v="Yasar"/>
    <d v="2019-06-17T13:30:00"/>
    <x v="11"/>
    <s v="X731CV"/>
    <n v="30"/>
    <s v="X631CV"/>
    <m/>
    <s v="L"/>
    <d v="2008-09-06T00:00:00"/>
  </r>
  <r>
    <n v="22121"/>
    <s v="Peters"/>
    <d v="2019-06-17T13:30:00"/>
    <x v="17"/>
    <s v="X731CV"/>
    <n v="30"/>
    <s v="X631CV"/>
    <m/>
    <s v="L"/>
    <d v="1985-02-27T00:00:00"/>
  </r>
  <r>
    <n v="2907"/>
    <s v="Scheffelaar"/>
    <d v="2019-06-17T13:30:00"/>
    <x v="3"/>
    <s v="X731CV"/>
    <n v="30"/>
    <s v="X631CV"/>
    <m/>
    <s v="L"/>
    <d v="1952-06-07T00:00:00"/>
  </r>
  <r>
    <n v="36823"/>
    <s v="Drunen"/>
    <d v="2019-06-17T13:30:00"/>
    <x v="8"/>
    <s v="X731CV"/>
    <n v="30"/>
    <s v="X631CV"/>
    <m/>
    <s v="L"/>
    <d v="1959-05-14T00:00:00"/>
  </r>
  <r>
    <n v="34098"/>
    <s v="Halabi"/>
    <d v="2019-06-17T13:30:00"/>
    <x v="7"/>
    <s v="X731CV"/>
    <n v="45"/>
    <s v="X631CV"/>
    <m/>
    <s v="L"/>
    <d v="2013-03-07T00:00:00"/>
  </r>
  <r>
    <n v="2582"/>
    <s v="Kandoussi"/>
    <d v="2019-06-17T13:30:00"/>
    <x v="13"/>
    <s v="X731CV"/>
    <n v="60"/>
    <s v="X631CV"/>
    <m/>
    <s v="L"/>
    <d v="1989-06-29T00:00:00"/>
  </r>
  <r>
    <n v="31289"/>
    <s v="Wijk"/>
    <d v="2019-06-17T13:45:00"/>
    <x v="4"/>
    <s v="X731CV"/>
    <n v="30"/>
    <s v="X631CV"/>
    <m/>
    <s v="L"/>
    <d v="2009-11-10T00:00:00"/>
  </r>
  <r>
    <n v="33597"/>
    <s v="Greven"/>
    <d v="2019-06-17T14:00:00"/>
    <x v="47"/>
    <s v="X731CV"/>
    <n v="30"/>
    <s v="X631CV"/>
    <n v="0"/>
    <s v="L"/>
    <d v="1962-11-12T00:00:00"/>
  </r>
  <r>
    <n v="19704"/>
    <s v="Jansen-van Ewijk"/>
    <d v="2019-06-17T14:00:00"/>
    <x v="15"/>
    <s v="X731CV"/>
    <n v="30"/>
    <s v="X631CV"/>
    <m/>
    <s v="L"/>
    <d v="1952-11-27T00:00:00"/>
  </r>
  <r>
    <n v="6480"/>
    <s v="Kaynak"/>
    <d v="2019-06-17T14:00:00"/>
    <x v="11"/>
    <s v="X731CV"/>
    <n v="30"/>
    <s v="X631CV"/>
    <m/>
    <s v="L"/>
    <d v="1978-05-20T00:00:00"/>
  </r>
  <r>
    <n v="26154"/>
    <s v="Hoven-Uitendaal"/>
    <d v="2019-06-17T14:00:00"/>
    <x v="17"/>
    <s v="X731CV"/>
    <n v="30"/>
    <s v="X631CV"/>
    <m/>
    <s v="L"/>
    <d v="1949-06-04T00:00:00"/>
  </r>
  <r>
    <n v="31802"/>
    <s v="Rutgers"/>
    <d v="2019-06-17T14:00:00"/>
    <x v="42"/>
    <s v="U35"/>
    <n v="30"/>
    <s v="X631CV"/>
    <m/>
    <s v="L"/>
    <d v="1930-12-14T00:00:00"/>
  </r>
  <r>
    <n v="10070"/>
    <s v="Wijnaldum"/>
    <d v="2019-06-17T14:00:00"/>
    <x v="3"/>
    <s v="X731CV"/>
    <n v="30"/>
    <s v="X631CV"/>
    <m/>
    <s v="L"/>
    <d v="1966-06-20T00:00:00"/>
  </r>
  <r>
    <n v="36298"/>
    <s v="Bronkhorst-Verheij"/>
    <d v="2019-06-17T14:00:00"/>
    <x v="8"/>
    <s v="X731CV"/>
    <n v="30"/>
    <s v="X631CV"/>
    <m/>
    <s v="L"/>
    <d v="1934-08-07T00:00:00"/>
  </r>
  <r>
    <n v="27894"/>
    <s v="Visser"/>
    <d v="2019-06-17T14:00:00"/>
    <x v="9"/>
    <s v="X731CV"/>
    <n v="30"/>
    <s v="X631CV"/>
    <n v="0"/>
    <s v="L"/>
    <d v="1960-06-13T00:00:00"/>
  </r>
  <r>
    <n v="12922"/>
    <s v="Mistry"/>
    <d v="2019-06-17T14:00:00"/>
    <x v="46"/>
    <s v="X731CV"/>
    <n v="45"/>
    <s v="X631CV"/>
    <m/>
    <s v="L"/>
    <d v="1959-11-05T00:00:00"/>
  </r>
  <r>
    <n v="9639"/>
    <s v="Kattestaart"/>
    <d v="2019-06-17T14:00:00"/>
    <x v="10"/>
    <s v="X731CV"/>
    <n v="75"/>
    <s v="X631CV"/>
    <m/>
    <s v="L"/>
    <d v="1988-11-14T00:00:00"/>
  </r>
  <r>
    <n v="32377"/>
    <s v="Edel"/>
    <d v="2019-06-17T14:15:00"/>
    <x v="4"/>
    <s v="X731CV"/>
    <n v="30"/>
    <s v="X631CV"/>
    <m/>
    <s v="L"/>
    <d v="2013-09-25T00:00:00"/>
  </r>
  <r>
    <n v="29705"/>
    <s v="Saritas"/>
    <d v="2019-06-17T14:15:00"/>
    <x v="0"/>
    <s v="X731CV"/>
    <n v="45"/>
    <s v="X631CV"/>
    <m/>
    <s v="L"/>
    <d v="2013-11-28T00:00:00"/>
  </r>
  <r>
    <n v="36121"/>
    <s v="Conradus"/>
    <d v="2019-06-17T14:30:00"/>
    <x v="42"/>
    <s v="U35"/>
    <n v="15"/>
    <s v="X631CV"/>
    <n v="0"/>
    <s v="L"/>
    <d v="1950-10-22T00:00:00"/>
  </r>
  <r>
    <n v="28320"/>
    <s v="Breedveld"/>
    <d v="2019-06-17T14:30:00"/>
    <x v="47"/>
    <s v="X731CV"/>
    <n v="30"/>
    <s v="X631CV"/>
    <m/>
    <s v="L"/>
    <d v="2004-08-06T00:00:00"/>
  </r>
  <r>
    <n v="13236"/>
    <s v="Aziz"/>
    <d v="2019-06-17T14:30:00"/>
    <x v="11"/>
    <s v="X731CV"/>
    <n v="30"/>
    <s v="X631CV"/>
    <n v="0"/>
    <s v="L"/>
    <d v="1997-08-13T00:00:00"/>
  </r>
  <r>
    <n v="19270"/>
    <s v="Gouliemos"/>
    <d v="2019-06-17T14:30:00"/>
    <x v="13"/>
    <s v="X731CV"/>
    <n v="45"/>
    <s v="X631CV"/>
    <m/>
    <s v="L"/>
    <d v="1964-08-23T00:00:00"/>
  </r>
  <r>
    <n v="35280"/>
    <s v="Wouda"/>
    <d v="2019-06-17T14:30:00"/>
    <x v="8"/>
    <s v="X731CV"/>
    <n v="45"/>
    <s v="X631CV"/>
    <m/>
    <s v="L"/>
    <d v="1940-01-09T00:00:00"/>
  </r>
  <r>
    <n v="33908"/>
    <s v="Cate"/>
    <d v="2019-06-17T14:30:00"/>
    <x v="3"/>
    <s v="X731CV"/>
    <n v="60"/>
    <s v="X631CV"/>
    <m/>
    <s v="L"/>
    <d v="1989-04-02T00:00:00"/>
  </r>
  <r>
    <n v="266"/>
    <s v="Huisman"/>
    <d v="2019-06-17T14:30:00"/>
    <x v="2"/>
    <s v="X731CV"/>
    <n v="90"/>
    <s v="X631CV"/>
    <m/>
    <s v="L"/>
    <d v="1957-09-05T00:00:00"/>
  </r>
  <r>
    <n v="35912"/>
    <s v="Eggenkamp"/>
    <d v="2019-06-17T14:45:00"/>
    <x v="17"/>
    <s v="X731CV"/>
    <n v="15"/>
    <s v="X631CV"/>
    <m/>
    <s v="L"/>
    <d v="1949-06-06T00:00:00"/>
  </r>
  <r>
    <n v="26282"/>
    <s v="Mutuk"/>
    <d v="2019-06-17T14:45:00"/>
    <x v="15"/>
    <s v="X731CV"/>
    <n v="30"/>
    <s v="X631CV"/>
    <n v="0"/>
    <s v="L"/>
    <d v="1969-12-02T00:00:00"/>
  </r>
  <r>
    <n v="31848"/>
    <s v="Soejono"/>
    <d v="2019-06-17T14:45:00"/>
    <x v="7"/>
    <s v="X731CV"/>
    <n v="30"/>
    <s v="X631CV"/>
    <m/>
    <s v="L"/>
    <d v="2003-10-07T00:00:00"/>
  </r>
  <r>
    <n v="36209"/>
    <s v="Grant"/>
    <d v="2019-06-17T14:45:00"/>
    <x v="4"/>
    <s v="X731CV"/>
    <n v="30"/>
    <s v="X631CV"/>
    <m/>
    <s v="L"/>
    <d v="2012-05-12T00:00:00"/>
  </r>
  <r>
    <n v="33809"/>
    <s v="Mazzoori"/>
    <d v="2019-06-17T14:45:00"/>
    <x v="42"/>
    <s v="U35"/>
    <n v="45"/>
    <s v="X631CV"/>
    <m/>
    <s v="L"/>
    <d v="1947-11-18T00:00:00"/>
  </r>
  <r>
    <n v="32051"/>
    <s v="Vonderen"/>
    <d v="2019-06-17T14:45:00"/>
    <x v="46"/>
    <s v="X731CV"/>
    <n v="75"/>
    <s v="X631CV"/>
    <m/>
    <s v="L"/>
    <d v="1975-04-30T00:00:00"/>
  </r>
  <r>
    <n v="6109"/>
    <s v="Tisoudali"/>
    <d v="2019-06-17T15:00:00"/>
    <x v="11"/>
    <s v="X731CV"/>
    <n v="15"/>
    <s v="X631CV"/>
    <m/>
    <s v="L"/>
    <d v="1991-09-27T00:00:00"/>
  </r>
  <r>
    <n v="28162"/>
    <s v="Bamby"/>
    <d v="2019-06-17T15:00:00"/>
    <x v="17"/>
    <s v="X731CV"/>
    <n v="30"/>
    <s v="X631CV"/>
    <m/>
    <s v="L"/>
    <d v="1952-08-09T00:00:00"/>
  </r>
  <r>
    <n v="3778"/>
    <s v="Vries"/>
    <d v="2019-06-17T15:00:00"/>
    <x v="47"/>
    <s v="X731CV"/>
    <n v="60"/>
    <s v="X631CV"/>
    <n v="0"/>
    <s v="L"/>
    <d v="1946-06-03T00:00:00"/>
  </r>
  <r>
    <n v="15403"/>
    <s v="Straatman"/>
    <d v="2019-06-17T15:00:00"/>
    <x v="0"/>
    <s v="X731CV"/>
    <n v="60"/>
    <s v="X631CV"/>
    <m/>
    <s v="L"/>
    <d v="1990-10-20T00:00:00"/>
  </r>
  <r>
    <n v="11833"/>
    <s v="Saritas"/>
    <d v="2019-06-17T15:15:00"/>
    <x v="13"/>
    <s v="X731CV"/>
    <n v="45"/>
    <s v="X631CV"/>
    <m/>
    <s v="L"/>
    <d v="1994-08-13T00:00:00"/>
  </r>
  <r>
    <n v="26594"/>
    <s v="Jansen"/>
    <d v="2019-06-17T15:15:00"/>
    <x v="10"/>
    <s v="X731CV"/>
    <n v="45"/>
    <s v="X631CV"/>
    <m/>
    <s v="L"/>
    <d v="2008-01-25T00:00:00"/>
  </r>
  <r>
    <n v="24648"/>
    <s v="Cinar"/>
    <d v="2019-06-17T15:15:00"/>
    <x v="11"/>
    <s v="X731CV"/>
    <n v="45"/>
    <s v="X631CV"/>
    <m/>
    <s v="L"/>
    <d v="2006-10-31T00:00:00"/>
  </r>
  <r>
    <n v="32574"/>
    <s v="Bruijstens"/>
    <d v="2019-06-17T15:30:00"/>
    <x v="14"/>
    <s v="X731CV"/>
    <n v="30"/>
    <s v="X631CV"/>
    <m/>
    <s v="L"/>
    <d v="1987-12-10T00:00:00"/>
  </r>
  <r>
    <n v="28748"/>
    <s v="Willemsen"/>
    <d v="2019-06-17T15:30:00"/>
    <x v="42"/>
    <s v="U35"/>
    <n v="30"/>
    <s v="X631CV"/>
    <m/>
    <s v="L"/>
    <d v="1974-01-08T00:00:00"/>
  </r>
  <r>
    <n v="8884"/>
    <s v="Hui"/>
    <d v="2019-06-17T15:30:00"/>
    <x v="3"/>
    <s v="X731CV"/>
    <n v="30"/>
    <s v="X631CV"/>
    <m/>
    <s v="L"/>
    <d v="1997-04-10T00:00:00"/>
  </r>
  <r>
    <n v="36247"/>
    <s v="Keijzer"/>
    <d v="2019-06-18T08:00:00"/>
    <x v="4"/>
    <s v="X731CV"/>
    <n v="120"/>
    <s v="X631CV"/>
    <n v="120"/>
    <s v="L"/>
    <d v="2014-02-06T00:00:00"/>
  </r>
  <r>
    <n v="35106"/>
    <s v="Tetik"/>
    <d v="2019-06-18T08:00:00"/>
    <x v="1"/>
    <s v="X731CV"/>
    <n v="150"/>
    <s v="X631CV"/>
    <n v="150"/>
    <s v="L"/>
    <d v="2014-04-29T00:00:00"/>
  </r>
  <r>
    <n v="33176"/>
    <s v="Buijs-Veerman"/>
    <d v="2019-06-18T08:15:00"/>
    <x v="16"/>
    <s v="X731CV"/>
    <n v="45"/>
    <s v="X631CV"/>
    <m/>
    <s v="L"/>
    <d v="1955-04-17T00:00:00"/>
  </r>
  <r>
    <n v="34312"/>
    <s v="Kok"/>
    <d v="2019-06-18T08:45:00"/>
    <x v="18"/>
    <s v="X731CV"/>
    <n v="30"/>
    <s v="X631CV"/>
    <m/>
    <s v="L"/>
    <d v="1948-04-09T00:00:00"/>
  </r>
  <r>
    <n v="33176"/>
    <s v="Buijs-Veerman"/>
    <d v="2019-06-18T08:45:00"/>
    <x v="21"/>
    <s v="X731CV"/>
    <n v="45"/>
    <s v="X631CV"/>
    <m/>
    <s v="L"/>
    <d v="1955-04-17T00:00:00"/>
  </r>
  <r>
    <n v="3376"/>
    <s v="Khan-Begum"/>
    <d v="2019-06-18T08:45:00"/>
    <x v="2"/>
    <s v="X731CV"/>
    <n v="75"/>
    <s v="X631CV"/>
    <m/>
    <s v="L"/>
    <d v="1946-07-01T00:00:00"/>
  </r>
  <r>
    <n v="20242"/>
    <s v="Nauta"/>
    <d v="2019-06-18T09:00:00"/>
    <x v="10"/>
    <s v="X731CV"/>
    <n v="20"/>
    <s v="X631CV"/>
    <n v="0"/>
    <s v="L"/>
    <d v="2008-03-19T00:00:00"/>
  </r>
  <r>
    <n v="21739"/>
    <s v="Jansen"/>
    <d v="2019-06-18T09:00:00"/>
    <x v="15"/>
    <s v="X731CV"/>
    <n v="30"/>
    <s v="X631CV"/>
    <m/>
    <s v="L"/>
    <d v="1936-12-27T00:00:00"/>
  </r>
  <r>
    <n v="20242"/>
    <s v="Nauta"/>
    <d v="2019-06-18T09:00:00"/>
    <x v="42"/>
    <s v="X731CV"/>
    <n v="30"/>
    <s v="X631CV"/>
    <n v="0"/>
    <s v="L"/>
    <d v="2008-03-19T00:00:00"/>
  </r>
  <r>
    <n v="30684"/>
    <s v="Ibisevic"/>
    <d v="2019-06-18T09:00:00"/>
    <x v="16"/>
    <s v="X731CV"/>
    <n v="60"/>
    <s v="X631CV"/>
    <m/>
    <s v="L"/>
    <d v="1999-05-29T00:00:00"/>
  </r>
  <r>
    <n v="23278"/>
    <s v="Knebel"/>
    <d v="2019-06-18T09:00:00"/>
    <x v="8"/>
    <s v="X731CV"/>
    <n v="60"/>
    <s v="X631CV"/>
    <m/>
    <s v="L"/>
    <d v="1952-04-21T00:00:00"/>
  </r>
  <r>
    <n v="1220"/>
    <s v="Starre"/>
    <d v="2019-06-18T09:15:00"/>
    <x v="18"/>
    <s v="X731CV"/>
    <n v="30"/>
    <s v="X631CV"/>
    <m/>
    <s v="L"/>
    <d v="1971-10-30T00:00:00"/>
  </r>
  <r>
    <n v="24393"/>
    <s v="Sari"/>
    <d v="2019-06-18T09:15:00"/>
    <x v="22"/>
    <s v="X731CV"/>
    <n v="30"/>
    <s v="X631CV"/>
    <n v="0"/>
    <s v="L"/>
    <d v="1999-11-17T00:00:00"/>
  </r>
  <r>
    <n v="30740"/>
    <s v="Vintila"/>
    <d v="2019-06-18T09:15:00"/>
    <x v="19"/>
    <s v="X731CV"/>
    <n v="45"/>
    <s v="X631CV"/>
    <n v="0"/>
    <s v="L"/>
    <d v="1969-06-27T00:00:00"/>
  </r>
  <r>
    <n v="17823"/>
    <s v="Lijnch"/>
    <d v="2019-06-18T09:20:00"/>
    <x v="10"/>
    <s v="X731CV"/>
    <n v="20"/>
    <s v="X631CV"/>
    <n v="0"/>
    <s v="L"/>
    <d v="2008-04-26T00:00:00"/>
  </r>
  <r>
    <n v="17823"/>
    <s v="Lijnch"/>
    <d v="2019-06-18T09:20:00"/>
    <x v="42"/>
    <s v="X731CV"/>
    <n v="20"/>
    <s v="X631CV"/>
    <n v="0"/>
    <s v="L"/>
    <d v="2008-04-26T00:00:00"/>
  </r>
  <r>
    <n v="30356"/>
    <s v="Renfrum"/>
    <d v="2019-06-18T09:30:00"/>
    <x v="21"/>
    <s v="X731CV"/>
    <n v="30"/>
    <s v="X631CV"/>
    <m/>
    <s v="L"/>
    <d v="1957-11-19T00:00:00"/>
  </r>
  <r>
    <n v="21739"/>
    <s v="Jansen"/>
    <d v="2019-06-18T09:30:00"/>
    <x v="20"/>
    <s v="X731CV"/>
    <n v="30"/>
    <s v="X631CV"/>
    <m/>
    <s v="L"/>
    <d v="1936-12-27T00:00:00"/>
  </r>
  <r>
    <n v="32004"/>
    <s v="Yilmaz"/>
    <d v="2019-06-18T09:30:00"/>
    <x v="43"/>
    <s v="X731CV"/>
    <n v="45"/>
    <s v="X631CV"/>
    <m/>
    <s v="L"/>
    <d v="2011-01-16T00:00:00"/>
  </r>
  <r>
    <n v="12826"/>
    <s v="Brijder"/>
    <d v="2019-06-18T09:40:00"/>
    <x v="10"/>
    <s v="X731CV"/>
    <n v="20"/>
    <s v="X631CV"/>
    <n v="0"/>
    <s v="L"/>
    <d v="2001-01-26T00:00:00"/>
  </r>
  <r>
    <n v="12826"/>
    <s v="Brijder"/>
    <d v="2019-06-18T09:40:00"/>
    <x v="42"/>
    <s v="X731CV"/>
    <n v="20"/>
    <s v="X631CV"/>
    <n v="0"/>
    <s v="L"/>
    <d v="2001-01-26T00:00:00"/>
  </r>
  <r>
    <n v="36072"/>
    <s v="Klijnsma"/>
    <d v="2019-06-18T09:45:00"/>
    <x v="44"/>
    <s v="X731CV"/>
    <n v="15"/>
    <s v="X631CV"/>
    <m/>
    <s v="L"/>
    <d v="1979-08-11T00:00:00"/>
  </r>
  <r>
    <n v="32996"/>
    <s v="Vukojevic"/>
    <d v="2019-06-18T09:45:00"/>
    <x v="15"/>
    <s v="X731CV"/>
    <n v="30"/>
    <s v="X631CV"/>
    <m/>
    <s v="L"/>
    <d v="1950-04-11T00:00:00"/>
  </r>
  <r>
    <n v="35838"/>
    <s v="Semków"/>
    <d v="2019-06-18T09:45:00"/>
    <x v="18"/>
    <s v="X731CV"/>
    <n v="60"/>
    <s v="X631CV"/>
    <n v="0"/>
    <s v="L"/>
    <d v="1959-01-01T00:00:00"/>
  </r>
  <r>
    <n v="35579"/>
    <s v="Kosivchenko"/>
    <d v="2019-06-18T10:00:00"/>
    <x v="10"/>
    <s v="X731CV"/>
    <n v="20"/>
    <s v="X631CV"/>
    <n v="0"/>
    <s v="L"/>
    <d v="2013-09-05T00:00:00"/>
  </r>
  <r>
    <n v="35579"/>
    <s v="Kosivchenko"/>
    <d v="2019-06-18T10:00:00"/>
    <x v="42"/>
    <s v="X731CV"/>
    <n v="20"/>
    <s v="X631CV"/>
    <n v="0"/>
    <s v="L"/>
    <d v="2013-09-05T00:00:00"/>
  </r>
  <r>
    <n v="20625"/>
    <s v="Barhorst"/>
    <d v="2019-06-18T10:00:00"/>
    <x v="22"/>
    <s v="X731CV"/>
    <n v="20"/>
    <s v="X631CV"/>
    <n v="0"/>
    <s v="L"/>
    <d v="2008-09-23T00:00:00"/>
  </r>
  <r>
    <n v="35923"/>
    <s v="Nathoeni-Anandbahadoer"/>
    <d v="2019-06-18T10:00:00"/>
    <x v="2"/>
    <s v="X731CV"/>
    <n v="30"/>
    <s v="X631CV"/>
    <m/>
    <s v="L"/>
    <d v="1950-06-13T00:00:00"/>
  </r>
  <r>
    <n v="20347"/>
    <s v="Mulder"/>
    <d v="2019-06-18T10:00:00"/>
    <x v="19"/>
    <s v="X731CV"/>
    <n v="45"/>
    <s v="X631CV"/>
    <m/>
    <s v="L"/>
    <d v="1942-04-22T00:00:00"/>
  </r>
  <r>
    <n v="33562"/>
    <s v="Beras"/>
    <d v="2019-06-18T10:00:00"/>
    <x v="44"/>
    <s v="X731CV"/>
    <n v="45"/>
    <s v="X631CV"/>
    <n v="0"/>
    <s v="L"/>
    <d v="1965-02-04T00:00:00"/>
  </r>
  <r>
    <n v="26630"/>
    <s v="Hugen"/>
    <d v="2019-06-18T10:00:00"/>
    <x v="16"/>
    <s v="X731CV"/>
    <n v="60"/>
    <s v="X631CV"/>
    <m/>
    <s v="L"/>
    <d v="1996-10-06T00:00:00"/>
  </r>
  <r>
    <n v="32959"/>
    <s v="Maare"/>
    <d v="2019-06-18T10:00:00"/>
    <x v="8"/>
    <s v="X731CV"/>
    <n v="60"/>
    <s v="X631CV"/>
    <m/>
    <s v="L"/>
    <d v="1953-01-30T00:00:00"/>
  </r>
  <r>
    <n v="36501"/>
    <s v="Gelderen"/>
    <d v="2019-06-18T10:00:00"/>
    <x v="21"/>
    <s v="X731CV"/>
    <n v="75"/>
    <s v="X631CV"/>
    <m/>
    <s v="L"/>
    <d v="1990-08-17T00:00:00"/>
  </r>
  <r>
    <n v="13759"/>
    <s v="Tolboom"/>
    <d v="2019-06-18T10:00:00"/>
    <x v="20"/>
    <s v="X731CV"/>
    <n v="150"/>
    <s v="X631CV"/>
    <n v="0"/>
    <s v="L"/>
    <d v="1997-12-22T00:00:00"/>
  </r>
  <r>
    <n v="36106"/>
    <s v="Et"/>
    <d v="2019-06-18T10:00:00"/>
    <x v="4"/>
    <s v="X731CV"/>
    <n v="180"/>
    <s v="X631CV"/>
    <n v="180"/>
    <s v="L"/>
    <d v="2013-10-13T00:00:00"/>
  </r>
  <r>
    <n v="10846"/>
    <s v="Berkel"/>
    <d v="2019-06-18T10:15:00"/>
    <x v="18"/>
    <s v="X731CV"/>
    <n v="30"/>
    <s v="X631CV"/>
    <m/>
    <s v="L"/>
    <d v="1932-04-17T00:00:00"/>
  </r>
  <r>
    <n v="32891"/>
    <s v="Los"/>
    <d v="2019-06-18T10:15:00"/>
    <x v="43"/>
    <s v="X731CV"/>
    <n v="60"/>
    <s v="X631CV"/>
    <n v="0"/>
    <s v="L"/>
    <d v="1957-12-24T00:00:00"/>
  </r>
  <r>
    <n v="4318"/>
    <s v="Bos"/>
    <d v="2019-06-18T10:20:00"/>
    <x v="10"/>
    <s v="X731CV"/>
    <n v="20"/>
    <s v="X631CV"/>
    <n v="0"/>
    <s v="L"/>
    <d v="2004-07-23T00:00:00"/>
  </r>
  <r>
    <n v="4318"/>
    <s v="Bos"/>
    <d v="2019-06-18T10:20:00"/>
    <x v="42"/>
    <s v="X731CV"/>
    <n v="20"/>
    <s v="X631CV"/>
    <n v="0"/>
    <s v="L"/>
    <d v="2004-07-23T00:00:00"/>
  </r>
  <r>
    <n v="9787"/>
    <s v="Barhorst-van Rappard"/>
    <d v="2019-06-18T10:30:00"/>
    <x v="22"/>
    <s v="X731CV"/>
    <n v="20"/>
    <s v="X631CV"/>
    <n v="0"/>
    <s v="L"/>
    <d v="1974-06-08T00:00:00"/>
  </r>
  <r>
    <n v="32996"/>
    <s v="Vukojevic"/>
    <d v="2019-06-18T10:30:00"/>
    <x v="2"/>
    <s v="X731CV"/>
    <n v="30"/>
    <s v="X631CV"/>
    <m/>
    <s v="L"/>
    <d v="1950-04-11T00:00:00"/>
  </r>
  <r>
    <n v="35116"/>
    <s v="Nakad"/>
    <d v="2019-06-18T10:30:00"/>
    <x v="1"/>
    <s v="X731CV"/>
    <n v="150"/>
    <s v="X631CV"/>
    <n v="150"/>
    <s v="L"/>
    <d v="2014-08-22T00:00:00"/>
  </r>
  <r>
    <n v="13694"/>
    <s v="PECINKAYA"/>
    <d v="2019-06-18T10:40:00"/>
    <x v="10"/>
    <s v="X731CV"/>
    <n v="20"/>
    <s v="X631CV"/>
    <n v="0"/>
    <s v="L"/>
    <d v="2002-09-29T00:00:00"/>
  </r>
  <r>
    <n v="13694"/>
    <s v="PECINKAYA"/>
    <d v="2019-06-18T10:40:00"/>
    <x v="42"/>
    <s v="X731CV"/>
    <n v="20"/>
    <s v="X631CV"/>
    <n v="0"/>
    <s v="L"/>
    <d v="2002-09-29T00:00:00"/>
  </r>
  <r>
    <n v="11684"/>
    <s v="Winder-Aardenburg"/>
    <d v="2019-06-18T10:45:00"/>
    <x v="18"/>
    <s v="X731CV"/>
    <n v="30"/>
    <s v="X631CV"/>
    <m/>
    <s v="L"/>
    <d v="1943-05-03T00:00:00"/>
  </r>
  <r>
    <n v="30749"/>
    <s v="Somuncu"/>
    <d v="2019-06-18T10:45:00"/>
    <x v="19"/>
    <s v="X731CV"/>
    <n v="30"/>
    <s v="X631CV"/>
    <m/>
    <s v="L"/>
    <d v="1983-03-06T00:00:00"/>
  </r>
  <r>
    <n v="30600"/>
    <s v="Rooy"/>
    <d v="2019-06-18T11:00:00"/>
    <x v="10"/>
    <s v="X731CV"/>
    <n v="20"/>
    <s v="X631CV"/>
    <n v="0"/>
    <s v="L"/>
    <d v="2011-09-10T00:00:00"/>
  </r>
  <r>
    <n v="30600"/>
    <s v="Rooy"/>
    <d v="2019-06-18T11:00:00"/>
    <x v="42"/>
    <s v="X731CV"/>
    <n v="20"/>
    <s v="X631CV"/>
    <n v="0"/>
    <s v="L"/>
    <d v="2011-09-10T00:00:00"/>
  </r>
  <r>
    <n v="3792"/>
    <s v="Bakker"/>
    <d v="2019-06-18T11:00:00"/>
    <x v="15"/>
    <s v="X731CV"/>
    <n v="30"/>
    <s v="X631CV"/>
    <m/>
    <s v="L"/>
    <d v="1931-03-06T00:00:00"/>
  </r>
  <r>
    <n v="6700"/>
    <s v="Aleksandrova"/>
    <d v="2019-06-18T11:00:00"/>
    <x v="44"/>
    <s v="X731CV"/>
    <n v="30"/>
    <s v="X631CV"/>
    <m/>
    <s v="L"/>
    <d v="1968-04-01T00:00:00"/>
  </r>
  <r>
    <n v="35659"/>
    <s v="Siemerink"/>
    <d v="2019-06-18T11:00:00"/>
    <x v="22"/>
    <s v="X731CV"/>
    <n v="30"/>
    <s v="X631CV"/>
    <m/>
    <s v="L"/>
    <d v="1973-04-30T00:00:00"/>
  </r>
  <r>
    <n v="21059"/>
    <s v="Zwaag"/>
    <d v="2019-06-18T11:00:00"/>
    <x v="8"/>
    <s v="X731CV"/>
    <n v="30"/>
    <s v="X631CV"/>
    <m/>
    <s v="L"/>
    <d v="1966-06-12T00:00:00"/>
  </r>
  <r>
    <n v="24177"/>
    <s v="Huppe"/>
    <d v="2019-06-18T11:00:00"/>
    <x v="43"/>
    <s v="X731CV"/>
    <n v="60"/>
    <s v="X631CV"/>
    <m/>
    <s v="L"/>
    <d v="1990-10-25T00:00:00"/>
  </r>
  <r>
    <n v="32442"/>
    <s v="Mansour"/>
    <d v="2019-06-18T11:00:00"/>
    <x v="16"/>
    <s v="X731CV"/>
    <n v="60"/>
    <s v="X631CV"/>
    <m/>
    <s v="A"/>
    <d v="1988-06-04T00:00:00"/>
  </r>
  <r>
    <n v="23576"/>
    <s v="Hagedoorn"/>
    <d v="2019-06-18T11:15:00"/>
    <x v="21"/>
    <s v="X731CV"/>
    <n v="45"/>
    <s v="X631CV"/>
    <m/>
    <s v="L"/>
    <d v="1979-01-26T00:00:00"/>
  </r>
  <r>
    <n v="13690"/>
    <s v="Marsen"/>
    <d v="2019-06-18T11:15:00"/>
    <x v="19"/>
    <s v="X731CV"/>
    <n v="45"/>
    <s v="X631CV"/>
    <m/>
    <s v="L"/>
    <d v="1963-12-29T00:00:00"/>
  </r>
  <r>
    <n v="36125"/>
    <s v="Baggen"/>
    <d v="2019-06-18T11:20:00"/>
    <x v="10"/>
    <s v="X731CV"/>
    <n v="20"/>
    <s v="X631CV"/>
    <n v="0"/>
    <s v="L"/>
    <d v="2014-11-23T00:00:00"/>
  </r>
  <r>
    <n v="36125"/>
    <s v="Baggen"/>
    <d v="2019-06-18T11:20:00"/>
    <x v="42"/>
    <s v="X731CV"/>
    <n v="20"/>
    <s v="X631CV"/>
    <n v="0"/>
    <s v="L"/>
    <d v="2014-11-23T00:00:00"/>
  </r>
  <r>
    <n v="36485"/>
    <s v="Timmermans"/>
    <d v="2019-06-18T11:30:00"/>
    <x v="18"/>
    <s v="X731CV"/>
    <n v="30"/>
    <s v="X631CV"/>
    <n v="0"/>
    <s v="L"/>
    <d v="1948-06-26T00:00:00"/>
  </r>
  <r>
    <n v="36594"/>
    <s v="Belmon"/>
    <d v="2019-06-18T11:30:00"/>
    <x v="44"/>
    <s v="X731CV"/>
    <n v="30"/>
    <s v="X631CV"/>
    <n v="0"/>
    <s v="L"/>
    <d v="1950-12-30T00:00:00"/>
  </r>
  <r>
    <n v="4917"/>
    <s v="Es"/>
    <d v="2019-06-18T11:30:00"/>
    <x v="8"/>
    <s v="X731CV"/>
    <n v="30"/>
    <s v="X631CV"/>
    <m/>
    <s v="L"/>
    <d v="1974-06-10T00:00:00"/>
  </r>
  <r>
    <n v="33871"/>
    <s v="Diepenhorst"/>
    <d v="2019-06-18T11:30:00"/>
    <x v="22"/>
    <s v="X731CV"/>
    <n v="45"/>
    <s v="X631CV"/>
    <n v="0"/>
    <s v="L"/>
    <d v="1972-03-14T00:00:00"/>
  </r>
  <r>
    <n v="34262"/>
    <s v="Wijers"/>
    <d v="2019-06-18T12:30:00"/>
    <x v="18"/>
    <s v="X731CV"/>
    <n v="15"/>
    <s v="X631CV"/>
    <n v="0"/>
    <s v="L"/>
    <d v="1950-03-17T00:00:00"/>
  </r>
  <r>
    <n v="34262"/>
    <s v="Wijers"/>
    <d v="2019-06-18T12:30:00"/>
    <x v="21"/>
    <s v="X731CV"/>
    <n v="30"/>
    <s v="X631CV"/>
    <m/>
    <s v="L"/>
    <d v="1950-03-17T00:00:00"/>
  </r>
  <r>
    <n v="16313"/>
    <s v="Lagewaard"/>
    <d v="2019-06-18T12:30:00"/>
    <x v="15"/>
    <s v="X731CV"/>
    <n v="30"/>
    <s v="X631CV"/>
    <m/>
    <s v="L"/>
    <d v="1951-02-16T00:00:00"/>
  </r>
  <r>
    <n v="27428"/>
    <s v="Fransz"/>
    <d v="2019-06-18T12:30:00"/>
    <x v="8"/>
    <s v="X731CV"/>
    <n v="30"/>
    <s v="X631CV"/>
    <n v="0"/>
    <s v="L"/>
    <d v="1950-03-15T00:00:00"/>
  </r>
  <r>
    <n v="12966"/>
    <s v="Salah"/>
    <d v="2019-06-18T12:30:00"/>
    <x v="43"/>
    <s v="X731CV"/>
    <n v="45"/>
    <s v="X631CV"/>
    <m/>
    <s v="L"/>
    <d v="1988-12-23T00:00:00"/>
  </r>
  <r>
    <n v="1619"/>
    <s v="Lourens"/>
    <d v="2019-06-18T12:30:00"/>
    <x v="19"/>
    <s v="X731CV"/>
    <n v="45"/>
    <s v="X631CV"/>
    <m/>
    <s v="L"/>
    <d v="1979-01-16T00:00:00"/>
  </r>
  <r>
    <n v="33651"/>
    <s v="Jesus Madeira"/>
    <d v="2019-06-18T12:30:00"/>
    <x v="44"/>
    <s v="X731CV"/>
    <n v="45"/>
    <s v="X631CV"/>
    <m/>
    <s v="L"/>
    <d v="1967-01-18T00:00:00"/>
  </r>
  <r>
    <n v="21436"/>
    <s v="Syuleymanova"/>
    <d v="2019-06-18T12:30:00"/>
    <x v="9"/>
    <s v="X731CV"/>
    <n v="195"/>
    <s v="X631CV"/>
    <n v="195"/>
    <s v="L"/>
    <d v="2006-10-06T00:00:00"/>
  </r>
  <r>
    <n v="23589"/>
    <s v="Oustani"/>
    <d v="2019-06-18T12:40:00"/>
    <x v="10"/>
    <s v="X731CV"/>
    <n v="20"/>
    <s v="X631CV"/>
    <n v="0"/>
    <s v="L"/>
    <d v="2009-12-31T00:00:00"/>
  </r>
  <r>
    <n v="23589"/>
    <s v="Oustani"/>
    <d v="2019-06-18T12:40:00"/>
    <x v="42"/>
    <s v="X731CV"/>
    <n v="20"/>
    <s v="X631CV"/>
    <n v="0"/>
    <s v="L"/>
    <d v="2009-12-31T00:00:00"/>
  </r>
  <r>
    <n v="20041"/>
    <s v="Groothedde"/>
    <d v="2019-06-18T12:45:00"/>
    <x v="22"/>
    <s v="X731CV"/>
    <n v="60"/>
    <s v="X631CV"/>
    <n v="0"/>
    <s v="L"/>
    <d v="1961-11-14T00:00:00"/>
  </r>
  <r>
    <n v="19822"/>
    <s v="Theijsmeijer"/>
    <d v="2019-06-18T13:00:00"/>
    <x v="2"/>
    <s v="X731CV"/>
    <n v="30"/>
    <s v="X631CV"/>
    <m/>
    <s v="L"/>
    <d v="1940-05-14T00:00:00"/>
  </r>
  <r>
    <n v="13416"/>
    <s v="Beek"/>
    <d v="2019-06-18T13:00:00"/>
    <x v="15"/>
    <s v="X731CV"/>
    <n v="30"/>
    <s v="X631CV"/>
    <m/>
    <s v="L"/>
    <d v="1957-08-20T00:00:00"/>
  </r>
  <r>
    <n v="10564"/>
    <s v="Heusden gezegd van der Sluijse"/>
    <d v="2019-06-18T13:00:00"/>
    <x v="18"/>
    <s v="X731CV"/>
    <n v="30"/>
    <s v="X631CV"/>
    <m/>
    <s v="L"/>
    <d v="1960-01-01T00:00:00"/>
  </r>
  <r>
    <n v="16313"/>
    <s v="Lagewaard"/>
    <d v="2019-06-18T13:00:00"/>
    <x v="8"/>
    <s v="X731CV"/>
    <n v="30"/>
    <s v="X631CV"/>
    <m/>
    <s v="L"/>
    <d v="1951-02-16T00:00:00"/>
  </r>
  <r>
    <n v="33808"/>
    <s v="Krol"/>
    <d v="2019-06-18T13:00:00"/>
    <x v="21"/>
    <s v="X731CV"/>
    <n v="60"/>
    <s v="X631CV"/>
    <m/>
    <s v="L"/>
    <d v="1990-10-01T00:00:00"/>
  </r>
  <r>
    <n v="13603"/>
    <s v="Hoogenboom"/>
    <d v="2019-06-18T13:00:00"/>
    <x v="20"/>
    <s v="X731CV"/>
    <n v="150"/>
    <s v="X631CV"/>
    <m/>
    <s v="L"/>
    <d v="2002-03-25T00:00:00"/>
  </r>
  <r>
    <n v="36183"/>
    <s v="Kirici"/>
    <d v="2019-06-18T13:00:00"/>
    <x v="1"/>
    <s v="X731CV"/>
    <n v="180"/>
    <s v="X631CV"/>
    <n v="180"/>
    <s v="L"/>
    <d v="2015-08-05T00:00:00"/>
  </r>
  <r>
    <n v="36593"/>
    <s v="Pagoulatos"/>
    <d v="2019-06-18T13:00:00"/>
    <x v="4"/>
    <s v="X731CV"/>
    <n v="180"/>
    <s v="X631CV"/>
    <n v="180"/>
    <s v="L"/>
    <d v="2014-06-14T00:00:00"/>
  </r>
  <r>
    <n v="36187"/>
    <s v="Bergman"/>
    <d v="2019-06-18T13:15:00"/>
    <x v="38"/>
    <s v="X731CV"/>
    <n v="0"/>
    <s v="X631CV"/>
    <n v="30"/>
    <s v="L"/>
    <d v="1994-07-27T00:00:00"/>
  </r>
  <r>
    <n v="36507"/>
    <s v="Bek"/>
    <d v="2019-06-18T13:15:00"/>
    <x v="44"/>
    <s v="X731CV"/>
    <n v="45"/>
    <s v="X631CV"/>
    <n v="0"/>
    <s v="L"/>
    <d v="1999-01-12T00:00:00"/>
  </r>
  <r>
    <n v="4296"/>
    <s v="Eveleens"/>
    <d v="2019-06-18T13:15:00"/>
    <x v="24"/>
    <s v="X731CV"/>
    <n v="75"/>
    <s v="X631CV"/>
    <m/>
    <s v="L"/>
    <d v="1960-07-30T00:00:00"/>
  </r>
  <r>
    <n v="32813"/>
    <s v="Jahangier"/>
    <d v="2019-06-18T13:15:00"/>
    <x v="19"/>
    <s v="X731CV"/>
    <n v="75"/>
    <s v="X631CV"/>
    <n v="0"/>
    <s v="L"/>
    <d v="1991-11-06T00:00:00"/>
  </r>
  <r>
    <n v="214"/>
    <s v="Eser"/>
    <d v="2019-06-18T13:20:00"/>
    <x v="10"/>
    <s v="X731CV"/>
    <n v="20"/>
    <s v="X631CV"/>
    <n v="0"/>
    <s v="L"/>
    <d v="2006-05-08T00:00:00"/>
  </r>
  <r>
    <n v="214"/>
    <s v="Eser"/>
    <d v="2019-06-18T13:20:00"/>
    <x v="42"/>
    <s v="X731CV"/>
    <n v="20"/>
    <s v="X631CV"/>
    <n v="0"/>
    <s v="L"/>
    <d v="2006-05-08T00:00:00"/>
  </r>
  <r>
    <n v="5937"/>
    <s v="Leve-Schelvis"/>
    <d v="2019-06-18T13:30:00"/>
    <x v="15"/>
    <s v="X731CV"/>
    <n v="30"/>
    <s v="X631CV"/>
    <m/>
    <s v="L"/>
    <d v="1935-03-18T00:00:00"/>
  </r>
  <r>
    <n v="11501"/>
    <s v="Baan"/>
    <d v="2019-06-18T13:30:00"/>
    <x v="18"/>
    <s v="X731CV"/>
    <n v="30"/>
    <s v="X631CV"/>
    <n v="0"/>
    <s v="L"/>
    <d v="1946-05-10T00:00:00"/>
  </r>
  <r>
    <n v="506"/>
    <s v="Koersvelt"/>
    <d v="2019-06-18T13:30:00"/>
    <x v="16"/>
    <s v="X731CV"/>
    <n v="30"/>
    <s v="X631CV"/>
    <m/>
    <s v="L"/>
    <d v="1958-10-03T00:00:00"/>
  </r>
  <r>
    <n v="506"/>
    <s v="Koersvelt"/>
    <d v="2019-06-18T13:30:00"/>
    <x v="2"/>
    <s v="X731CV"/>
    <n v="45"/>
    <s v="X631CV"/>
    <m/>
    <s v="L"/>
    <d v="1958-10-03T00:00:00"/>
  </r>
  <r>
    <n v="980"/>
    <s v="Casper"/>
    <d v="2019-06-18T13:30:00"/>
    <x v="8"/>
    <s v="X731CV"/>
    <n v="120"/>
    <s v="X631CV"/>
    <n v="0"/>
    <s v="L"/>
    <d v="1945-03-24T00:00:00"/>
  </r>
  <r>
    <n v="16500"/>
    <s v="Morabiti"/>
    <d v="2019-06-18T13:40:00"/>
    <x v="10"/>
    <s v="X731CV"/>
    <n v="20"/>
    <s v="X631CV"/>
    <n v="0"/>
    <s v="L"/>
    <d v="2005-11-07T00:00:00"/>
  </r>
  <r>
    <n v="16500"/>
    <s v="Morabiti"/>
    <d v="2019-06-18T13:40:00"/>
    <x v="42"/>
    <s v="X731CV"/>
    <n v="20"/>
    <s v="X631CV"/>
    <n v="0"/>
    <s v="L"/>
    <d v="2005-11-07T00:00:00"/>
  </r>
  <r>
    <n v="35336"/>
    <s v="Horst van Daalen"/>
    <d v="2019-06-18T13:45:00"/>
    <x v="22"/>
    <s v="X731CV"/>
    <n v="30"/>
    <s v="X631CV"/>
    <n v="0"/>
    <s v="L"/>
    <d v="1931-05-22T00:00:00"/>
  </r>
  <r>
    <n v="16273"/>
    <s v="Meuldijk"/>
    <d v="2019-06-18T14:00:00"/>
    <x v="38"/>
    <s v="X731CV"/>
    <n v="0"/>
    <s v="X631CV"/>
    <n v="30"/>
    <s v="L"/>
    <d v="1961-11-05T00:00:00"/>
  </r>
  <r>
    <n v="5937"/>
    <s v="Leve-Schelvis"/>
    <d v="2019-06-18T14:00:00"/>
    <x v="18"/>
    <s v="X731CV"/>
    <n v="15"/>
    <s v="X631CV"/>
    <m/>
    <s v="L"/>
    <d v="1935-03-18T00:00:00"/>
  </r>
  <r>
    <n v="24878"/>
    <s v="Ros"/>
    <d v="2019-06-18T14:00:00"/>
    <x v="10"/>
    <s v="X731CV"/>
    <n v="20"/>
    <s v="X631CV"/>
    <n v="0"/>
    <s v="L"/>
    <d v="2010-04-24T00:00:00"/>
  </r>
  <r>
    <n v="24878"/>
    <s v="Ros"/>
    <d v="2019-06-18T14:00:00"/>
    <x v="42"/>
    <s v="X731CV"/>
    <n v="20"/>
    <s v="X631CV"/>
    <n v="0"/>
    <s v="L"/>
    <d v="2010-04-24T00:00:00"/>
  </r>
  <r>
    <n v="32813"/>
    <s v="Jahangier"/>
    <d v="2019-06-18T14:00:00"/>
    <x v="21"/>
    <s v="X731CV"/>
    <n v="30"/>
    <s v="X631CV"/>
    <m/>
    <s v="L"/>
    <d v="1991-11-06T00:00:00"/>
  </r>
  <r>
    <n v="3728"/>
    <s v="Hetten"/>
    <d v="2019-06-18T14:00:00"/>
    <x v="43"/>
    <s v="X731CV"/>
    <n v="60"/>
    <s v="X631CV"/>
    <n v="0"/>
    <s v="L"/>
    <d v="1991-02-28T00:00:00"/>
  </r>
  <r>
    <n v="30343"/>
    <s v="Coenen"/>
    <d v="2019-06-18T14:00:00"/>
    <x v="15"/>
    <s v="X731CV"/>
    <n v="60"/>
    <s v="X631CV"/>
    <m/>
    <s v="L"/>
    <d v="1972-05-02T00:00:00"/>
  </r>
  <r>
    <n v="32503"/>
    <s v="Proeve"/>
    <d v="2019-06-18T14:00:00"/>
    <x v="16"/>
    <s v="X731CV"/>
    <n v="60"/>
    <s v="X631CV"/>
    <m/>
    <s v="L"/>
    <d v="1975-10-24T00:00:00"/>
  </r>
  <r>
    <n v="36641"/>
    <s v="Klundert"/>
    <d v="2019-06-18T14:00:00"/>
    <x v="22"/>
    <s v="X731CV"/>
    <n v="90"/>
    <s v="X631CV"/>
    <m/>
    <s v="L"/>
    <d v="1949-09-17T00:00:00"/>
  </r>
  <r>
    <n v="564"/>
    <s v="Wouters"/>
    <d v="2019-06-18T14:15:00"/>
    <x v="18"/>
    <s v="X731CV"/>
    <n v="15"/>
    <s v="X631CV"/>
    <m/>
    <s v="L"/>
    <d v="1944-12-28T00:00:00"/>
  </r>
  <r>
    <n v="36132"/>
    <s v="Duijts"/>
    <d v="2019-06-18T14:15:00"/>
    <x v="44"/>
    <s v="X731CV"/>
    <n v="45"/>
    <s v="X631CV"/>
    <m/>
    <s v="L"/>
    <d v="1998-07-27T00:00:00"/>
  </r>
  <r>
    <n v="16505"/>
    <s v="Schippers"/>
    <d v="2019-06-18T14:20:00"/>
    <x v="10"/>
    <s v="X731CV"/>
    <n v="20"/>
    <s v="X631CV"/>
    <n v="0"/>
    <s v="L"/>
    <d v="2006-03-27T00:00:00"/>
  </r>
  <r>
    <n v="16505"/>
    <s v="Schippers"/>
    <d v="2019-06-18T14:20:00"/>
    <x v="42"/>
    <s v="X731CV"/>
    <n v="20"/>
    <s v="X631CV"/>
    <n v="0"/>
    <s v="L"/>
    <d v="2006-03-27T00:00:00"/>
  </r>
  <r>
    <n v="18642"/>
    <s v="Klas-Bonaparte"/>
    <d v="2019-06-18T14:30:00"/>
    <x v="2"/>
    <s v="X731CV"/>
    <n v="30"/>
    <s v="X631CV"/>
    <m/>
    <s v="A"/>
    <d v="1956-08-26T00:00:00"/>
  </r>
  <r>
    <n v="5317"/>
    <s v="Coenjaarts"/>
    <d v="2019-06-18T14:30:00"/>
    <x v="19"/>
    <s v="X731CV"/>
    <n v="45"/>
    <s v="X631CV"/>
    <m/>
    <s v="L"/>
    <d v="1971-01-24T00:00:00"/>
  </r>
  <r>
    <n v="33489"/>
    <s v="Poldervaart"/>
    <d v="2019-06-18T14:30:00"/>
    <x v="21"/>
    <s v="X731CV"/>
    <n v="60"/>
    <s v="X631CV"/>
    <n v="0"/>
    <s v="L"/>
    <d v="1972-12-07T00:00:00"/>
  </r>
  <r>
    <n v="36704"/>
    <s v="Adam"/>
    <d v="2019-06-18T14:30:00"/>
    <x v="18"/>
    <s v="X731CV"/>
    <n v="60"/>
    <s v="X631CV"/>
    <n v="0"/>
    <s v="L"/>
    <d v="1996-09-17T00:00:00"/>
  </r>
  <r>
    <n v="30343"/>
    <s v="Coenen"/>
    <d v="2019-06-18T15:00:00"/>
    <x v="44"/>
    <s v="X731CV"/>
    <n v="30"/>
    <s v="X631CV"/>
    <m/>
    <s v="L"/>
    <d v="1972-05-02T00:00:00"/>
  </r>
  <r>
    <n v="3792"/>
    <s v="Bakker"/>
    <d v="2019-06-18T15:00:00"/>
    <x v="2"/>
    <s v="X731CV"/>
    <n v="60"/>
    <s v="X631CV"/>
    <n v="0"/>
    <s v="L"/>
    <d v="1931-03-06T00:00:00"/>
  </r>
  <r>
    <n v="34429"/>
    <s v="Karpathios"/>
    <d v="2019-06-18T15:00:00"/>
    <x v="15"/>
    <s v="X731CV"/>
    <n v="60"/>
    <s v="X631CV"/>
    <m/>
    <s v="L"/>
    <d v="2005-10-01T00:00:00"/>
  </r>
  <r>
    <n v="34904"/>
    <s v="Stefano"/>
    <d v="2019-06-18T15:00:00"/>
    <x v="16"/>
    <s v="X731CV"/>
    <n v="60"/>
    <s v="X631CV"/>
    <m/>
    <s v="L"/>
    <d v="2012-08-12T00:00:00"/>
  </r>
  <r>
    <n v="9341"/>
    <s v="Atnafu"/>
    <d v="2019-06-18T15:15:00"/>
    <x v="19"/>
    <s v="X731CV"/>
    <n v="30"/>
    <s v="X631CV"/>
    <n v="0"/>
    <s v="L"/>
    <d v="1976-09-17T00:00:00"/>
  </r>
  <r>
    <n v="11209"/>
    <s v="Munster"/>
    <d v="2019-06-18T15:30:00"/>
    <x v="18"/>
    <s v="X731CV"/>
    <n v="15"/>
    <s v="X631CV"/>
    <m/>
    <s v="L"/>
    <d v="1971-11-16T00:00:00"/>
  </r>
  <r>
    <n v="34857"/>
    <s v="Ho-A-Hing"/>
    <d v="2019-06-18T15:30:00"/>
    <x v="21"/>
    <s v="X731CV"/>
    <n v="30"/>
    <s v="X631CV"/>
    <m/>
    <s v="L"/>
    <d v="1960-07-14T00:00:00"/>
  </r>
  <r>
    <n v="3025"/>
    <s v="Barbato"/>
    <d v="2019-06-18T15:30:00"/>
    <x v="8"/>
    <s v="X731CV"/>
    <n v="30"/>
    <s v="X631CV"/>
    <m/>
    <s v="L"/>
    <d v="1961-04-01T00:00:00"/>
  </r>
  <r>
    <n v="29924"/>
    <s v="Vreede"/>
    <d v="2019-06-19T08:15:00"/>
    <x v="21"/>
    <s v="X731CV"/>
    <n v="30"/>
    <s v="X631CV"/>
    <m/>
    <s v="L"/>
    <d v="1971-09-18T00:00:00"/>
  </r>
  <r>
    <n v="36791"/>
    <s v="Schneider"/>
    <d v="2019-06-19T08:15:00"/>
    <x v="2"/>
    <s v="X731CV"/>
    <n v="45"/>
    <s v="X631CV"/>
    <m/>
    <s v="L"/>
    <d v="1991-08-20T00:00:00"/>
  </r>
  <r>
    <n v="20851"/>
    <s v="Boldewijn"/>
    <d v="2019-06-19T08:15:00"/>
    <x v="0"/>
    <s v="X731CV"/>
    <n v="45"/>
    <s v="X631CV"/>
    <m/>
    <s v="L"/>
    <d v="1968-09-22T00:00:00"/>
  </r>
  <r>
    <n v="32643"/>
    <s v="Dalgetty"/>
    <d v="2019-06-19T08:15:00"/>
    <x v="13"/>
    <s v="X731CV"/>
    <n v="60"/>
    <s v="X631CV"/>
    <n v="0"/>
    <s v="L"/>
    <d v="1977-05-10T00:00:00"/>
  </r>
  <r>
    <n v="35909"/>
    <s v="Spiekstra"/>
    <d v="2019-06-19T08:30:00"/>
    <x v="26"/>
    <s v="X731CV"/>
    <n v="90"/>
    <s v="X631CV"/>
    <m/>
    <s v="L"/>
    <d v="1959-09-03T00:00:00"/>
  </r>
  <r>
    <n v="34912"/>
    <s v="Witte"/>
    <d v="2019-06-19T08:45:00"/>
    <x v="21"/>
    <s v="X731CV"/>
    <n v="30"/>
    <s v="X631CV"/>
    <m/>
    <s v="L"/>
    <d v="1968-06-07T00:00:00"/>
  </r>
  <r>
    <n v="20163"/>
    <s v="Meijler"/>
    <d v="2019-06-19T08:45:00"/>
    <x v="46"/>
    <s v="X731CV"/>
    <n v="30"/>
    <s v="X631CV"/>
    <m/>
    <s v="L"/>
    <d v="2003-10-15T00:00:00"/>
  </r>
  <r>
    <n v="34486"/>
    <s v="Sijtsma"/>
    <d v="2019-06-19T08:45:00"/>
    <x v="29"/>
    <s v="X731CV"/>
    <n v="75"/>
    <s v="X631CV"/>
    <m/>
    <s v="L"/>
    <d v="1954-06-22T00:00:00"/>
  </r>
  <r>
    <n v="25330"/>
    <s v="Toff-van der Lugt"/>
    <d v="2019-06-19T08:45:00"/>
    <x v="28"/>
    <s v="X731CV"/>
    <n v="165"/>
    <s v="X631CV"/>
    <n v="0"/>
    <s v="L"/>
    <d v="1957-03-24T00:00:00"/>
  </r>
  <r>
    <n v="18745"/>
    <s v="Hamelink"/>
    <d v="2019-06-19T09:00:00"/>
    <x v="10"/>
    <s v="X731CV"/>
    <n v="20"/>
    <s v="X631CV"/>
    <n v="0"/>
    <s v="L"/>
    <d v="2003-07-12T00:00:00"/>
  </r>
  <r>
    <n v="18745"/>
    <s v="Hamelink"/>
    <d v="2019-06-19T09:00:00"/>
    <x v="42"/>
    <s v="X731CV"/>
    <n v="20"/>
    <s v="X631CV"/>
    <n v="0"/>
    <s v="L"/>
    <d v="2003-07-12T00:00:00"/>
  </r>
  <r>
    <n v="30033"/>
    <s v="Savic"/>
    <d v="2019-06-19T09:00:00"/>
    <x v="0"/>
    <s v="X731CV"/>
    <n v="30"/>
    <s v="X631CV"/>
    <n v="0"/>
    <s v="L"/>
    <d v="2012-04-17T00:00:00"/>
  </r>
  <r>
    <n v="34102"/>
    <s v="Hoogeland-van Meeteren"/>
    <d v="2019-06-19T09:00:00"/>
    <x v="52"/>
    <s v="X731CV"/>
    <n v="30"/>
    <s v="X631CV"/>
    <m/>
    <s v="L"/>
    <d v="1950-09-21T00:00:00"/>
  </r>
  <r>
    <n v="20201"/>
    <s v="Warners"/>
    <d v="2019-06-19T09:15:00"/>
    <x v="21"/>
    <s v="X731CV"/>
    <n v="75"/>
    <s v="X631CV"/>
    <m/>
    <s v="L"/>
    <d v="1969-04-09T00:00:00"/>
  </r>
  <r>
    <n v="34728"/>
    <s v="Drubbel"/>
    <d v="2019-06-19T09:20:00"/>
    <x v="10"/>
    <s v="X731CV"/>
    <n v="20"/>
    <s v="X631CV"/>
    <n v="0"/>
    <s v="L"/>
    <d v="2014-05-26T00:00:00"/>
  </r>
  <r>
    <n v="34728"/>
    <s v="Drubbel"/>
    <d v="2019-06-19T09:20:00"/>
    <x v="42"/>
    <s v="X731CV"/>
    <n v="20"/>
    <s v="X631CV"/>
    <n v="0"/>
    <s v="L"/>
    <d v="2014-05-26T00:00:00"/>
  </r>
  <r>
    <n v="35113"/>
    <s v="Biljoen-Pakkoo"/>
    <d v="2019-06-19T09:30:00"/>
    <x v="52"/>
    <s v="X731CV"/>
    <n v="30"/>
    <s v="X631CV"/>
    <m/>
    <s v="L"/>
    <d v="1978-05-09T00:00:00"/>
  </r>
  <r>
    <n v="16502"/>
    <s v="Cairo"/>
    <d v="2019-06-19T09:40:00"/>
    <x v="10"/>
    <s v="X731CV"/>
    <n v="20"/>
    <s v="X631CV"/>
    <n v="0"/>
    <s v="L"/>
    <d v="2004-09-22T00:00:00"/>
  </r>
  <r>
    <n v="16502"/>
    <s v="Cairo"/>
    <d v="2019-06-19T09:40:00"/>
    <x v="42"/>
    <s v="X731CV"/>
    <n v="20"/>
    <s v="X631CV"/>
    <n v="0"/>
    <s v="L"/>
    <d v="2004-09-22T00:00:00"/>
  </r>
  <r>
    <n v="18599"/>
    <s v="Bressers"/>
    <d v="2019-06-19T10:00:00"/>
    <x v="10"/>
    <s v="X731CV"/>
    <n v="20"/>
    <s v="X631CV"/>
    <n v="0"/>
    <s v="L"/>
    <d v="2008-02-21T00:00:00"/>
  </r>
  <r>
    <n v="18599"/>
    <s v="Bressers"/>
    <d v="2019-06-19T10:00:00"/>
    <x v="42"/>
    <s v="X731CV"/>
    <n v="20"/>
    <s v="X631CV"/>
    <n v="0"/>
    <s v="L"/>
    <d v="2008-02-21T00:00:00"/>
  </r>
  <r>
    <n v="35824"/>
    <s v="Huizinga-van Geene"/>
    <d v="2019-06-19T10:00:00"/>
    <x v="2"/>
    <s v="X731CV"/>
    <n v="30"/>
    <s v="X631CV"/>
    <m/>
    <s v="L"/>
    <d v="1986-10-21T00:00:00"/>
  </r>
  <r>
    <n v="35021"/>
    <s v="Groot"/>
    <d v="2019-06-19T10:00:00"/>
    <x v="31"/>
    <s v="X731CV"/>
    <n v="45"/>
    <s v="X631CV"/>
    <m/>
    <s v="L"/>
    <d v="1961-08-09T00:00:00"/>
  </r>
  <r>
    <n v="9657"/>
    <s v="Blesing"/>
    <d v="2019-06-19T10:00:00"/>
    <x v="13"/>
    <s v="X731CV"/>
    <n v="55"/>
    <s v="X631CV"/>
    <n v="0"/>
    <s v="L"/>
    <d v="1977-07-19T00:00:00"/>
  </r>
  <r>
    <n v="30033"/>
    <s v="Savic"/>
    <d v="2019-06-19T10:00:00"/>
    <x v="52"/>
    <s v="X731CV"/>
    <n v="60"/>
    <s v="X631CV"/>
    <m/>
    <s v="L"/>
    <d v="2012-04-17T00:00:00"/>
  </r>
  <r>
    <n v="35306"/>
    <s v="Potse"/>
    <d v="2019-06-19T10:00:00"/>
    <x v="26"/>
    <s v="X731CV"/>
    <n v="120"/>
    <s v="X631CV"/>
    <m/>
    <s v="L"/>
    <d v="1971-06-04T00:00:00"/>
  </r>
  <r>
    <n v="33610"/>
    <s v="Coeveld-Kraft"/>
    <d v="2019-06-19T10:00:00"/>
    <x v="29"/>
    <s v="X731CV"/>
    <n v="120"/>
    <s v="X631CV"/>
    <m/>
    <s v="L"/>
    <d v="1940-12-29T00:00:00"/>
  </r>
  <r>
    <n v="33952"/>
    <s v="Schuit"/>
    <d v="2019-06-19T10:15:00"/>
    <x v="30"/>
    <s v="X731CV"/>
    <n v="30"/>
    <s v="X631CV"/>
    <n v="0"/>
    <s v="L"/>
    <d v="1934-06-21T00:00:00"/>
  </r>
  <r>
    <n v="16793"/>
    <s v="Snik"/>
    <d v="2019-06-19T10:15:00"/>
    <x v="46"/>
    <s v="X731CV"/>
    <n v="45"/>
    <s v="X631CV"/>
    <n v="0"/>
    <s v="L"/>
    <d v="2001-10-22T00:00:00"/>
  </r>
  <r>
    <n v="18685"/>
    <s v="Westen"/>
    <d v="2019-06-19T10:20:00"/>
    <x v="10"/>
    <s v="X731CV"/>
    <n v="20"/>
    <s v="X631CV"/>
    <n v="0"/>
    <s v="L"/>
    <d v="2007-09-23T00:00:00"/>
  </r>
  <r>
    <n v="18685"/>
    <s v="Westen"/>
    <d v="2019-06-19T10:20:00"/>
    <x v="42"/>
    <s v="X731CV"/>
    <n v="20"/>
    <s v="X631CV"/>
    <n v="0"/>
    <s v="L"/>
    <d v="2007-09-23T00:00:00"/>
  </r>
  <r>
    <n v="7788"/>
    <s v="Laashkariemehr"/>
    <d v="2019-06-19T10:30:00"/>
    <x v="2"/>
    <s v="X731CV"/>
    <n v="90"/>
    <s v="X631CV"/>
    <m/>
    <s v="L"/>
    <d v="1946-03-03T00:00:00"/>
  </r>
  <r>
    <n v="35321"/>
    <s v="Ikhouane"/>
    <d v="2019-06-19T10:30:00"/>
    <x v="21"/>
    <s v="X731CV"/>
    <n v="90"/>
    <s v="X631CV"/>
    <m/>
    <s v="L"/>
    <d v="1966-08-11T00:00:00"/>
  </r>
  <r>
    <n v="12191"/>
    <s v="Janssen"/>
    <d v="2019-06-19T10:40:00"/>
    <x v="10"/>
    <s v="X731CV"/>
    <n v="20"/>
    <s v="X631CV"/>
    <n v="0"/>
    <s v="L"/>
    <d v="2000-02-06T00:00:00"/>
  </r>
  <r>
    <n v="12191"/>
    <s v="Janssen"/>
    <d v="2019-06-19T10:40:00"/>
    <x v="42"/>
    <s v="X731CV"/>
    <n v="20"/>
    <s v="X631CV"/>
    <n v="0"/>
    <s v="L"/>
    <d v="2000-02-06T00:00:00"/>
  </r>
  <r>
    <n v="11869"/>
    <s v="Stikkelorum"/>
    <d v="2019-06-19T10:45:00"/>
    <x v="31"/>
    <s v="X731CV"/>
    <n v="45"/>
    <s v="X631CV"/>
    <m/>
    <s v="L"/>
    <d v="1975-06-09T00:00:00"/>
  </r>
  <r>
    <n v="36677"/>
    <s v="Roos"/>
    <d v="2019-06-19T10:45:00"/>
    <x v="30"/>
    <s v="X731CV"/>
    <n v="75"/>
    <s v="X631CV"/>
    <m/>
    <s v="L"/>
    <d v="1945-06-15T00:00:00"/>
  </r>
  <r>
    <n v="30158"/>
    <s v="Naamar"/>
    <d v="2019-06-19T11:00:00"/>
    <x v="10"/>
    <s v="X731CV"/>
    <n v="20"/>
    <s v="X631CV"/>
    <n v="0"/>
    <s v="L"/>
    <d v="2008-01-27T00:00:00"/>
  </r>
  <r>
    <n v="30158"/>
    <s v="Naamar"/>
    <d v="2019-06-19T11:00:00"/>
    <x v="42"/>
    <s v="X731CV"/>
    <n v="20"/>
    <s v="X631CV"/>
    <n v="0"/>
    <s v="L"/>
    <d v="2008-01-27T00:00:00"/>
  </r>
  <r>
    <n v="29329"/>
    <s v="Vries Lentsch-Aalders"/>
    <d v="2019-06-19T11:00:00"/>
    <x v="13"/>
    <s v="X731CV"/>
    <n v="60"/>
    <s v="X631CV"/>
    <m/>
    <s v="L"/>
    <d v="1937-08-05T00:00:00"/>
  </r>
  <r>
    <n v="35009"/>
    <s v="Oemraw"/>
    <d v="2019-06-19T11:00:00"/>
    <x v="0"/>
    <s v="X731CV"/>
    <n v="60"/>
    <s v="X631CV"/>
    <m/>
    <s v="L"/>
    <d v="2002-10-16T00:00:00"/>
  </r>
  <r>
    <n v="9657"/>
    <s v="Blesing"/>
    <d v="2019-06-19T11:00:00"/>
    <x v="46"/>
    <s v="X731CV"/>
    <n v="60"/>
    <s v="X631CV"/>
    <n v="0"/>
    <s v="L"/>
    <d v="1977-07-19T00:00:00"/>
  </r>
  <r>
    <n v="22596"/>
    <s v="Tetik"/>
    <d v="2019-06-19T11:20:00"/>
    <x v="10"/>
    <s v="X731CV"/>
    <n v="20"/>
    <s v="X631CV"/>
    <n v="0"/>
    <s v="L"/>
    <d v="2009-10-18T00:00:00"/>
  </r>
  <r>
    <n v="22596"/>
    <s v="Tetik"/>
    <d v="2019-06-19T11:20:00"/>
    <x v="42"/>
    <s v="X731CV"/>
    <n v="20"/>
    <s v="X631CV"/>
    <n v="0"/>
    <s v="L"/>
    <d v="2009-10-18T00:00:00"/>
  </r>
  <r>
    <n v="16954"/>
    <s v="Szabó"/>
    <d v="2019-06-19T11:30:00"/>
    <x v="52"/>
    <s v="X731CV"/>
    <n v="30"/>
    <s v="X631CV"/>
    <m/>
    <s v="L"/>
    <d v="1971-05-21T00:00:00"/>
  </r>
  <r>
    <n v="29329"/>
    <s v="Vries Lentsch-Aalders"/>
    <d v="2019-06-19T11:30:00"/>
    <x v="28"/>
    <s v="X731CV"/>
    <n v="30"/>
    <s v="X631CV"/>
    <m/>
    <s v="L"/>
    <d v="1937-08-05T00:00:00"/>
  </r>
  <r>
    <n v="18564"/>
    <s v="Yilmaz"/>
    <d v="2019-06-19T11:40:00"/>
    <x v="10"/>
    <s v="X731CV"/>
    <n v="20"/>
    <s v="X631CV"/>
    <n v="0"/>
    <s v="L"/>
    <d v="2008-05-24T00:00:00"/>
  </r>
  <r>
    <n v="18564"/>
    <s v="Yilmaz"/>
    <d v="2019-06-19T11:40:00"/>
    <x v="42"/>
    <s v="X731CV"/>
    <n v="20"/>
    <s v="X631CV"/>
    <n v="0"/>
    <s v="L"/>
    <d v="2008-05-24T00:00:00"/>
  </r>
  <r>
    <n v="35236"/>
    <s v="Bieringa-Brink"/>
    <d v="2019-06-19T12:30:00"/>
    <x v="2"/>
    <s v="X731CV"/>
    <n v="30"/>
    <s v="X631CV"/>
    <m/>
    <s v="L"/>
    <d v="1957-11-10T00:00:00"/>
  </r>
  <r>
    <n v="33388"/>
    <s v="Korsten"/>
    <d v="2019-06-19T12:30:00"/>
    <x v="52"/>
    <s v="X731CV"/>
    <n v="30"/>
    <s v="X631CV"/>
    <n v="0"/>
    <s v="L"/>
    <d v="1966-01-09T00:00:00"/>
  </r>
  <r>
    <n v="27425"/>
    <s v="Bloemen"/>
    <d v="2019-06-19T12:30:00"/>
    <x v="28"/>
    <s v="X731CV"/>
    <n v="30"/>
    <s v="X631CV"/>
    <m/>
    <s v="L"/>
    <d v="1944-01-13T00:00:00"/>
  </r>
  <r>
    <n v="35345"/>
    <s v="Bueren"/>
    <d v="2019-06-19T12:30:00"/>
    <x v="26"/>
    <s v="X731CV"/>
    <n v="45"/>
    <s v="X631CV"/>
    <n v="0"/>
    <s v="L"/>
    <d v="1967-05-18T00:00:00"/>
  </r>
  <r>
    <n v="35659"/>
    <s v="Siemerink"/>
    <d v="2019-06-19T12:30:00"/>
    <x v="13"/>
    <s v="X731CV"/>
    <n v="45"/>
    <s v="X631CV"/>
    <m/>
    <s v="L"/>
    <d v="1973-04-30T00:00:00"/>
  </r>
  <r>
    <n v="12922"/>
    <s v="Mistry"/>
    <d v="2019-06-19T12:30:00"/>
    <x v="46"/>
    <s v="X731CV"/>
    <n v="45"/>
    <s v="X631CV"/>
    <m/>
    <s v="L"/>
    <d v="1959-11-05T00:00:00"/>
  </r>
  <r>
    <n v="10507"/>
    <s v="Laat"/>
    <d v="2019-06-19T12:30:00"/>
    <x v="0"/>
    <s v="X731CV"/>
    <n v="60"/>
    <s v="X631CV"/>
    <m/>
    <s v="L"/>
    <d v="1978-02-22T00:00:00"/>
  </r>
  <r>
    <n v="34996"/>
    <s v="Romme-Escher"/>
    <d v="2019-06-19T12:30:00"/>
    <x v="29"/>
    <s v="X731CV"/>
    <n v="75"/>
    <s v="X631CV"/>
    <m/>
    <s v="L"/>
    <d v="1945-06-14T00:00:00"/>
  </r>
  <r>
    <n v="36779"/>
    <s v="Anom"/>
    <d v="2019-06-19T12:30:00"/>
    <x v="31"/>
    <s v="X731CV"/>
    <n v="75"/>
    <s v="X631CV"/>
    <n v="0"/>
    <s v="L"/>
    <d v="1968-10-10T00:00:00"/>
  </r>
  <r>
    <n v="24882"/>
    <s v="Aydin"/>
    <d v="2019-06-19T12:40:00"/>
    <x v="10"/>
    <s v="X731CV"/>
    <n v="20"/>
    <s v="X631CV"/>
    <n v="0"/>
    <s v="L"/>
    <d v="2009-04-23T00:00:00"/>
  </r>
  <r>
    <n v="24882"/>
    <s v="Aydin"/>
    <d v="2019-06-19T12:40:00"/>
    <x v="42"/>
    <s v="X731CV"/>
    <n v="20"/>
    <s v="X631CV"/>
    <n v="0"/>
    <s v="L"/>
    <d v="2009-04-23T00:00:00"/>
  </r>
  <r>
    <n v="5806"/>
    <s v="Aydin"/>
    <d v="2019-06-19T13:00:00"/>
    <x v="10"/>
    <s v="X731CV"/>
    <n v="20"/>
    <s v="X631CV"/>
    <n v="0"/>
    <s v="L"/>
    <d v="2003-04-27T00:00:00"/>
  </r>
  <r>
    <n v="5806"/>
    <s v="Aydin"/>
    <d v="2019-06-19T13:00:00"/>
    <x v="42"/>
    <s v="X731CV"/>
    <n v="20"/>
    <s v="X631CV"/>
    <n v="0"/>
    <s v="L"/>
    <d v="2003-04-27T00:00:00"/>
  </r>
  <r>
    <n v="32887"/>
    <s v="Aouladomar"/>
    <d v="2019-06-19T13:00:00"/>
    <x v="2"/>
    <s v="X731CV"/>
    <n v="30"/>
    <s v="X631CV"/>
    <n v="0"/>
    <s v="A"/>
    <d v="1956-03-07T00:00:00"/>
  </r>
  <r>
    <n v="34147"/>
    <s v="Ligtvoet"/>
    <d v="2019-06-19T13:00:00"/>
    <x v="52"/>
    <s v="X731CV"/>
    <n v="45"/>
    <s v="X631CV"/>
    <m/>
    <s v="L"/>
    <d v="1979-02-26T00:00:00"/>
  </r>
  <r>
    <n v="23451"/>
    <s v="Cohen"/>
    <d v="2019-06-19T13:15:00"/>
    <x v="13"/>
    <s v="X731CV"/>
    <n v="45"/>
    <s v="X631CV"/>
    <m/>
    <s v="L"/>
    <d v="1961-04-02T00:00:00"/>
  </r>
  <r>
    <n v="32191"/>
    <s v="Gokce"/>
    <d v="2019-06-19T13:15:00"/>
    <x v="46"/>
    <s v="X731CV"/>
    <n v="45"/>
    <s v="X631CV"/>
    <m/>
    <s v="L"/>
    <d v="2000-06-26T00:00:00"/>
  </r>
  <r>
    <n v="26182"/>
    <s v="Verveer"/>
    <d v="2019-06-19T13:20:00"/>
    <x v="10"/>
    <s v="X731CV"/>
    <n v="20"/>
    <s v="X631CV"/>
    <n v="0"/>
    <s v="L"/>
    <d v="2011-03-14T00:00:00"/>
  </r>
  <r>
    <n v="26182"/>
    <s v="Verveer"/>
    <d v="2019-06-19T13:20:00"/>
    <x v="42"/>
    <s v="X731CV"/>
    <n v="20"/>
    <s v="X631CV"/>
    <n v="0"/>
    <s v="L"/>
    <d v="2011-03-14T00:00:00"/>
  </r>
  <r>
    <n v="35487"/>
    <s v="Haitsma-Visser"/>
    <d v="2019-06-19T13:30:00"/>
    <x v="2"/>
    <s v="X731CV"/>
    <n v="45"/>
    <s v="X631CV"/>
    <m/>
    <s v="A"/>
    <d v="1932-08-07T00:00:00"/>
  </r>
  <r>
    <n v="25831"/>
    <s v="Brandveen"/>
    <d v="2019-06-19T13:30:00"/>
    <x v="0"/>
    <s v="X731CV"/>
    <n v="45"/>
    <s v="X631CV"/>
    <m/>
    <s v="L"/>
    <d v="2007-06-08T00:00:00"/>
  </r>
  <r>
    <n v="34114"/>
    <s v="Buwalda"/>
    <d v="2019-06-19T13:30:00"/>
    <x v="28"/>
    <s v="X731CV"/>
    <n v="45"/>
    <s v="X631CV"/>
    <m/>
    <s v="L"/>
    <d v="1949-02-18T00:00:00"/>
  </r>
  <r>
    <n v="36830"/>
    <s v="Reeden"/>
    <d v="2019-06-19T13:30:00"/>
    <x v="31"/>
    <s v="X731CV"/>
    <n v="90"/>
    <s v="X631CV"/>
    <m/>
    <s v="L"/>
    <d v="1978-03-10T00:00:00"/>
  </r>
  <r>
    <n v="27693"/>
    <s v="Makraou"/>
    <d v="2019-06-19T13:40:00"/>
    <x v="10"/>
    <s v="X731CV"/>
    <n v="20"/>
    <s v="X631CV"/>
    <n v="0"/>
    <s v="L"/>
    <d v="2011-10-11T00:00:00"/>
  </r>
  <r>
    <n v="27693"/>
    <s v="Makraou"/>
    <d v="2019-06-19T13:40:00"/>
    <x v="42"/>
    <s v="X731CV"/>
    <n v="20"/>
    <s v="X631CV"/>
    <n v="0"/>
    <s v="L"/>
    <d v="2011-10-11T00:00:00"/>
  </r>
  <r>
    <n v="30110"/>
    <s v="Gökmen"/>
    <d v="2019-06-19T14:00:00"/>
    <x v="10"/>
    <s v="X731CV"/>
    <n v="20"/>
    <s v="X631CV"/>
    <n v="0"/>
    <s v="L"/>
    <d v="2011-08-04T00:00:00"/>
  </r>
  <r>
    <n v="30110"/>
    <s v="Gökmen"/>
    <d v="2019-06-19T14:00:00"/>
    <x v="42"/>
    <s v="X731CV"/>
    <n v="20"/>
    <s v="X631CV"/>
    <n v="0"/>
    <s v="L"/>
    <d v="2011-08-04T00:00:00"/>
  </r>
  <r>
    <n v="23451"/>
    <s v="Cohen"/>
    <d v="2019-06-19T14:00:00"/>
    <x v="30"/>
    <s v="X731CV"/>
    <n v="45"/>
    <s v="X631CV"/>
    <m/>
    <s v="L"/>
    <d v="1961-04-02T00:00:00"/>
  </r>
  <r>
    <n v="266"/>
    <s v="Huisman"/>
    <d v="2019-06-19T14:00:00"/>
    <x v="13"/>
    <s v="X731CV"/>
    <n v="45"/>
    <s v="X631CV"/>
    <n v="0"/>
    <s v="L"/>
    <d v="1957-09-05T00:00:00"/>
  </r>
  <r>
    <n v="9905"/>
    <s v="Gobardhan"/>
    <d v="2019-06-19T14:00:00"/>
    <x v="46"/>
    <s v="X731CV"/>
    <n v="45"/>
    <s v="X631CV"/>
    <m/>
    <s v="L"/>
    <d v="1951-12-20T00:00:00"/>
  </r>
  <r>
    <n v="32459"/>
    <s v="Smit-Kramer"/>
    <d v="2019-06-19T14:15:00"/>
    <x v="29"/>
    <s v="X731CV"/>
    <n v="20"/>
    <s v="X631CV"/>
    <m/>
    <s v="L"/>
    <d v="1942-05-10T00:00:00"/>
  </r>
  <r>
    <n v="27905"/>
    <s v="Charkaoui"/>
    <d v="2019-06-19T14:15:00"/>
    <x v="0"/>
    <s v="X731CV"/>
    <n v="45"/>
    <s v="X631CV"/>
    <m/>
    <s v="L"/>
    <d v="2011-12-20T00:00:00"/>
  </r>
  <r>
    <n v="36382"/>
    <s v="Beek-Everaars"/>
    <d v="2019-06-19T14:15:00"/>
    <x v="2"/>
    <s v="X731CV"/>
    <n v="105"/>
    <s v="X631CV"/>
    <n v="0"/>
    <s v="L"/>
    <d v="1943-10-24T00:00:00"/>
  </r>
  <r>
    <n v="30052"/>
    <s v="Andringa"/>
    <d v="2019-06-19T14:20:00"/>
    <x v="10"/>
    <s v="X731CV"/>
    <n v="20"/>
    <s v="X631CV"/>
    <n v="0"/>
    <s v="L"/>
    <d v="2010-08-12T00:00:00"/>
  </r>
  <r>
    <n v="30052"/>
    <s v="Andringa"/>
    <d v="2019-06-19T14:20:00"/>
    <x v="42"/>
    <s v="X731CV"/>
    <n v="20"/>
    <s v="X631CV"/>
    <n v="0"/>
    <s v="L"/>
    <d v="2010-08-12T00:00:00"/>
  </r>
  <r>
    <n v="31236"/>
    <s v="Goeree"/>
    <d v="2019-06-19T14:30:00"/>
    <x v="52"/>
    <s v="X731CV"/>
    <n v="30"/>
    <s v="X631CV"/>
    <m/>
    <s v="L"/>
    <d v="1974-11-27T00:00:00"/>
  </r>
  <r>
    <n v="30975"/>
    <s v="Lodewijks"/>
    <d v="2019-06-19T14:30:00"/>
    <x v="26"/>
    <s v="X731CV"/>
    <n v="45"/>
    <s v="X631CV"/>
    <n v="0"/>
    <s v="L"/>
    <d v="1954-03-26T00:00:00"/>
  </r>
  <r>
    <n v="28480"/>
    <s v="Erdogan"/>
    <d v="2019-06-19T14:40:00"/>
    <x v="10"/>
    <s v="X731CV"/>
    <n v="20"/>
    <s v="X631CV"/>
    <n v="0"/>
    <s v="L"/>
    <d v="2011-07-25T00:00:00"/>
  </r>
  <r>
    <n v="28480"/>
    <s v="Erdogan"/>
    <d v="2019-06-19T14:40:00"/>
    <x v="42"/>
    <s v="X731CV"/>
    <n v="20"/>
    <s v="X631CV"/>
    <n v="0"/>
    <s v="L"/>
    <d v="2011-07-25T00:00:00"/>
  </r>
  <r>
    <n v="18811"/>
    <s v="Koenders"/>
    <d v="2019-06-19T14:45:00"/>
    <x v="46"/>
    <s v="X731CV"/>
    <n v="30"/>
    <s v="X631CV"/>
    <m/>
    <s v="L"/>
    <d v="1976-05-24T00:00:00"/>
  </r>
  <r>
    <n v="36500"/>
    <s v="Marel"/>
    <d v="2019-06-19T14:45:00"/>
    <x v="30"/>
    <s v="X731CV"/>
    <n v="75"/>
    <s v="X631CV"/>
    <m/>
    <s v="L"/>
    <d v="1939-06-18T00:00:00"/>
  </r>
  <r>
    <n v="35375"/>
    <s v="Chourasia"/>
    <d v="2019-06-19T15:00:00"/>
    <x v="10"/>
    <s v="X731CV"/>
    <n v="20"/>
    <s v="X631CV"/>
    <m/>
    <s v="L"/>
    <d v="2013-08-30T00:00:00"/>
  </r>
  <r>
    <n v="13939"/>
    <s v="Kuzal"/>
    <d v="2019-06-19T15:00:00"/>
    <x v="0"/>
    <s v="X731CV"/>
    <n v="45"/>
    <s v="X631CV"/>
    <n v="0"/>
    <s v="L"/>
    <d v="1993-10-04T00:00:00"/>
  </r>
  <r>
    <n v="35978"/>
    <s v="Naurouzi"/>
    <d v="2019-06-19T15:00:00"/>
    <x v="31"/>
    <s v="X731CV"/>
    <n v="45"/>
    <s v="X631CV"/>
    <n v="0"/>
    <s v="L"/>
    <d v="1963-10-27T00:00:00"/>
  </r>
  <r>
    <n v="36784"/>
    <s v="Americaan"/>
    <d v="2019-06-19T15:00:00"/>
    <x v="13"/>
    <s v="X731CV"/>
    <n v="60"/>
    <s v="X631CV"/>
    <m/>
    <s v="L"/>
    <d v="1995-01-07T00:00:00"/>
  </r>
  <r>
    <n v="34267"/>
    <s v="Holwerda"/>
    <d v="2019-06-19T15:00:00"/>
    <x v="52"/>
    <s v="X731CV"/>
    <n v="60"/>
    <s v="X631CV"/>
    <m/>
    <s v="L"/>
    <d v="1976-03-16T00:00:00"/>
  </r>
  <r>
    <n v="35251"/>
    <s v="Janssen"/>
    <d v="2019-06-19T15:00:00"/>
    <x v="28"/>
    <s v="X731CV"/>
    <n v="60"/>
    <s v="X631CV"/>
    <m/>
    <s v="L"/>
    <d v="1953-02-01T00:00:00"/>
  </r>
  <r>
    <n v="13939"/>
    <s v="Kuzal"/>
    <d v="2019-06-19T15:15:00"/>
    <x v="46"/>
    <s v="X731CV"/>
    <n v="15"/>
    <s v="X631CV"/>
    <m/>
    <s v="L"/>
    <d v="1993-10-04T00:00:00"/>
  </r>
  <r>
    <n v="23314"/>
    <s v="Bugel"/>
    <d v="2019-06-19T15:20:00"/>
    <x v="10"/>
    <s v="X731CV"/>
    <n v="20"/>
    <s v="X631CV"/>
    <n v="0"/>
    <s v="L"/>
    <d v="2006-02-20T00:00:00"/>
  </r>
  <r>
    <n v="23314"/>
    <s v="Bugel"/>
    <d v="2019-06-19T15:20:00"/>
    <x v="42"/>
    <s v="X731CV"/>
    <n v="20"/>
    <s v="X631CV"/>
    <n v="0"/>
    <s v="L"/>
    <d v="2006-02-20T00:00:00"/>
  </r>
  <r>
    <n v="4607"/>
    <s v="Zutphen"/>
    <d v="2019-06-19T15:30:00"/>
    <x v="46"/>
    <s v="X731CV"/>
    <n v="30"/>
    <s v="X631CV"/>
    <m/>
    <s v="L"/>
    <d v="2002-03-31T00:00:00"/>
  </r>
  <r>
    <n v="30111"/>
    <s v="Gokmen"/>
    <d v="2019-06-19T15:40:00"/>
    <x v="10"/>
    <s v="X731CV"/>
    <n v="20"/>
    <s v="X631CV"/>
    <n v="0"/>
    <s v="L"/>
    <d v="2012-08-04T00:00:00"/>
  </r>
  <r>
    <n v="23088"/>
    <s v="Trompen"/>
    <d v="2019-06-20T08:15:00"/>
    <x v="52"/>
    <s v="X731CV"/>
    <n v="30"/>
    <s v="X631CV"/>
    <m/>
    <s v="L"/>
    <d v="1986-07-01T00:00:00"/>
  </r>
  <r>
    <n v="15028"/>
    <s v="Commandeur"/>
    <d v="2019-06-20T08:15:00"/>
    <x v="46"/>
    <s v="X731CV"/>
    <n v="45"/>
    <s v="X631CV"/>
    <m/>
    <s v="L"/>
    <d v="1995-10-28T00:00:00"/>
  </r>
  <r>
    <n v="11739"/>
    <s v="Bammens"/>
    <d v="2019-06-20T08:15:00"/>
    <x v="3"/>
    <s v="X731CV"/>
    <n v="45"/>
    <s v="X631CV"/>
    <n v="0"/>
    <s v="L"/>
    <d v="1996-04-25T00:00:00"/>
  </r>
  <r>
    <n v="34323"/>
    <s v="Spermon"/>
    <d v="2019-06-20T08:30:00"/>
    <x v="28"/>
    <s v="U35"/>
    <n v="30"/>
    <s v="X631CV"/>
    <m/>
    <s v="L"/>
    <d v="1951-02-27T00:00:00"/>
  </r>
  <r>
    <n v="35224"/>
    <s v="Hoven"/>
    <d v="2019-06-20T08:45:00"/>
    <x v="48"/>
    <s v="X731CV"/>
    <n v="5"/>
    <s v="X631CV"/>
    <n v="0"/>
    <s v="L"/>
    <d v="1954-02-24T00:00:00"/>
  </r>
  <r>
    <n v="34049"/>
    <s v="Bakker"/>
    <d v="2019-06-20T08:45:00"/>
    <x v="32"/>
    <s v="X731CV"/>
    <n v="30"/>
    <s v="X631CV"/>
    <m/>
    <s v="L"/>
    <d v="1965-02-23T00:00:00"/>
  </r>
  <r>
    <n v="31949"/>
    <s v="Khokhar"/>
    <d v="2019-06-20T08:45:00"/>
    <x v="36"/>
    <s v="X731CV"/>
    <n v="45"/>
    <s v="X631CV"/>
    <n v="0"/>
    <s v="L"/>
    <d v="2006-09-12T00:00:00"/>
  </r>
  <r>
    <n v="36078"/>
    <s v="Boeijkens"/>
    <d v="2019-06-20T08:45:00"/>
    <x v="41"/>
    <s v="X731CV"/>
    <n v="60"/>
    <s v="X631CV"/>
    <m/>
    <s v="L"/>
    <d v="1955-10-26T00:00:00"/>
  </r>
  <r>
    <n v="32450"/>
    <s v="Haarlem"/>
    <d v="2019-06-20T08:45:00"/>
    <x v="34"/>
    <s v="X731CV"/>
    <n v="60"/>
    <s v="X631CV"/>
    <m/>
    <s v="L"/>
    <d v="1979-06-09T00:00:00"/>
  </r>
  <r>
    <n v="16086"/>
    <s v="Stoel"/>
    <d v="2019-06-20T08:45:00"/>
    <x v="20"/>
    <s v="X731CV"/>
    <n v="60"/>
    <s v="X631CV"/>
    <m/>
    <s v="L"/>
    <d v="2003-12-24T00:00:00"/>
  </r>
  <r>
    <n v="36332"/>
    <s v="Post-Schot"/>
    <d v="2019-06-20T08:45:00"/>
    <x v="35"/>
    <s v="X731CV"/>
    <n v="75"/>
    <s v="X631CV"/>
    <m/>
    <s v="L"/>
    <d v="1974-10-28T00:00:00"/>
  </r>
  <r>
    <n v="35655"/>
    <s v="Lange"/>
    <d v="2019-06-20T08:45:00"/>
    <x v="52"/>
    <s v="X731CV"/>
    <n v="75"/>
    <s v="X631CV"/>
    <m/>
    <s v="L"/>
    <d v="1993-09-01T00:00:00"/>
  </r>
  <r>
    <n v="12147"/>
    <s v="Emden"/>
    <d v="2019-06-20T09:00:00"/>
    <x v="10"/>
    <s v="X731CV"/>
    <n v="20"/>
    <s v="X631CV"/>
    <n v="0"/>
    <s v="L"/>
    <d v="2004-04-14T00:00:00"/>
  </r>
  <r>
    <n v="12147"/>
    <s v="Emden"/>
    <d v="2019-06-20T09:00:00"/>
    <x v="42"/>
    <s v="X731CV"/>
    <n v="20"/>
    <s v="X631CV"/>
    <n v="0"/>
    <s v="L"/>
    <d v="2004-04-14T00:00:00"/>
  </r>
  <r>
    <n v="32619"/>
    <s v="Niehorster"/>
    <d v="2019-06-20T09:00:00"/>
    <x v="29"/>
    <s v="X731CV"/>
    <n v="30"/>
    <s v="X631CV"/>
    <n v="0"/>
    <s v="L"/>
    <d v="1927-06-10T00:00:00"/>
  </r>
  <r>
    <n v="34840"/>
    <s v="Eldik"/>
    <d v="2019-06-20T09:00:00"/>
    <x v="46"/>
    <s v="X731CV"/>
    <n v="30"/>
    <s v="X631CV"/>
    <m/>
    <s v="L"/>
    <d v="2010-04-15T00:00:00"/>
  </r>
  <r>
    <n v="4460"/>
    <s v="Meij"/>
    <d v="2019-06-20T09:00:00"/>
    <x v="3"/>
    <s v="X731CV"/>
    <n v="30"/>
    <s v="X631CV"/>
    <m/>
    <s v="L"/>
    <d v="1991-11-28T00:00:00"/>
  </r>
  <r>
    <n v="948"/>
    <s v="Thompson"/>
    <d v="2019-06-20T09:00:00"/>
    <x v="39"/>
    <s v="X731CV"/>
    <n v="60"/>
    <s v="X631CV"/>
    <m/>
    <s v="L"/>
    <d v="1993-01-13T00:00:00"/>
  </r>
  <r>
    <n v="34488"/>
    <s v="Dam"/>
    <d v="2019-06-20T09:00:00"/>
    <x v="40"/>
    <s v="X731CV"/>
    <n v="60"/>
    <s v="X631CV"/>
    <m/>
    <s v="L"/>
    <d v="1972-11-09T00:00:00"/>
  </r>
  <r>
    <n v="36673"/>
    <s v="Rassir"/>
    <d v="2019-06-20T09:00:00"/>
    <x v="37"/>
    <s v="X731CV"/>
    <n v="60"/>
    <s v="X631CV"/>
    <m/>
    <s v="L"/>
    <d v="2011-07-07T00:00:00"/>
  </r>
  <r>
    <n v="25660"/>
    <s v="Hoetmer"/>
    <d v="2019-06-20T09:15:00"/>
    <x v="36"/>
    <s v="X731CV"/>
    <n v="30"/>
    <s v="X631CV"/>
    <n v="0"/>
    <s v="L"/>
    <d v="1959-04-14T00:00:00"/>
  </r>
  <r>
    <n v="36395"/>
    <s v="Pigot"/>
    <d v="2019-06-20T09:15:00"/>
    <x v="32"/>
    <s v="X731CV"/>
    <n v="45"/>
    <s v="X631CV"/>
    <m/>
    <s v="L"/>
    <d v="1964-09-13T00:00:00"/>
  </r>
  <r>
    <n v="23372"/>
    <s v="El-Hilali"/>
    <d v="2019-06-20T09:20:00"/>
    <x v="10"/>
    <s v="X731CV"/>
    <n v="20"/>
    <s v="X631CV"/>
    <n v="0"/>
    <s v="L"/>
    <d v="2008-06-28T00:00:00"/>
  </r>
  <r>
    <n v="23372"/>
    <s v="El-Hilali"/>
    <d v="2019-06-20T09:20:00"/>
    <x v="42"/>
    <s v="X731CV"/>
    <n v="20"/>
    <s v="X631CV"/>
    <n v="0"/>
    <s v="L"/>
    <d v="2008-06-28T00:00:00"/>
  </r>
  <r>
    <n v="32976"/>
    <s v="Lhari"/>
    <d v="2019-06-20T09:30:00"/>
    <x v="46"/>
    <s v="X731CV"/>
    <n v="30"/>
    <s v="X631CV"/>
    <m/>
    <s v="L"/>
    <d v="2009-10-10T00:00:00"/>
  </r>
  <r>
    <n v="24802"/>
    <s v="Stelling"/>
    <d v="2019-06-20T09:30:00"/>
    <x v="3"/>
    <s v="X731CV"/>
    <n v="30"/>
    <s v="X631CV"/>
    <n v="0"/>
    <s v="L"/>
    <d v="2008-07-27T00:00:00"/>
  </r>
  <r>
    <n v="28605"/>
    <s v="Dun"/>
    <d v="2019-06-20T09:40:00"/>
    <x v="10"/>
    <s v="X731CV"/>
    <n v="20"/>
    <s v="X631CV"/>
    <n v="0"/>
    <s v="L"/>
    <d v="2012-11-30T00:00:00"/>
  </r>
  <r>
    <n v="28605"/>
    <s v="Dun"/>
    <d v="2019-06-20T09:40:00"/>
    <x v="42"/>
    <s v="X731CV"/>
    <n v="20"/>
    <s v="X631CV"/>
    <n v="0"/>
    <s v="L"/>
    <d v="2012-11-30T00:00:00"/>
  </r>
  <r>
    <n v="31378"/>
    <s v="Cohen-Harkamp"/>
    <d v="2019-06-20T09:45:00"/>
    <x v="9"/>
    <s v="X731CV"/>
    <n v="15"/>
    <s v="X631CV"/>
    <m/>
    <s v="L"/>
    <d v="1947-06-08T00:00:00"/>
  </r>
  <r>
    <n v="28574"/>
    <s v="Witters"/>
    <d v="2019-06-20T09:45:00"/>
    <x v="34"/>
    <s v="X731CV"/>
    <n v="45"/>
    <s v="X631CV"/>
    <m/>
    <s v="L"/>
    <d v="1940-02-09T00:00:00"/>
  </r>
  <r>
    <n v="23384"/>
    <s v="Akyol"/>
    <d v="2019-06-20T09:45:00"/>
    <x v="20"/>
    <s v="X731CV"/>
    <n v="45"/>
    <s v="X631CV"/>
    <n v="0"/>
    <s v="L"/>
    <d v="1999-10-23T00:00:00"/>
  </r>
  <r>
    <n v="35913"/>
    <s v="Knutzen"/>
    <d v="2019-06-20T09:45:00"/>
    <x v="41"/>
    <s v="X731CV"/>
    <n v="60"/>
    <s v="X631CV"/>
    <n v="0"/>
    <s v="L"/>
    <d v="1957-04-01T00:00:00"/>
  </r>
  <r>
    <n v="1926"/>
    <s v="Peters"/>
    <d v="2019-06-20T10:00:00"/>
    <x v="3"/>
    <s v="X731CV"/>
    <n v="15"/>
    <s v="X631CV"/>
    <m/>
    <s v="L"/>
    <d v="1974-10-04T00:00:00"/>
  </r>
  <r>
    <n v="728"/>
    <s v="Tedjoe"/>
    <d v="2019-06-20T10:00:00"/>
    <x v="10"/>
    <s v="X731CV"/>
    <n v="20"/>
    <s v="X631CV"/>
    <n v="0"/>
    <s v="L"/>
    <d v="2004-11-12T00:00:00"/>
  </r>
  <r>
    <n v="728"/>
    <s v="Tedjoe"/>
    <d v="2019-06-20T10:00:00"/>
    <x v="42"/>
    <s v="X731CV"/>
    <n v="20"/>
    <s v="X631CV"/>
    <n v="0"/>
    <s v="L"/>
    <d v="2004-11-12T00:00:00"/>
  </r>
  <r>
    <n v="35337"/>
    <s v="Wingelaar"/>
    <d v="2019-06-20T10:00:00"/>
    <x v="40"/>
    <s v="X731CV"/>
    <n v="30"/>
    <s v="X631CV"/>
    <m/>
    <s v="L"/>
    <d v="1959-10-20T00:00:00"/>
  </r>
  <r>
    <n v="4261"/>
    <s v="Cihan"/>
    <d v="2019-06-20T10:00:00"/>
    <x v="46"/>
    <s v="X731CV"/>
    <n v="30"/>
    <s v="X631CV"/>
    <m/>
    <s v="L"/>
    <d v="1991-08-16T00:00:00"/>
  </r>
  <r>
    <n v="5658"/>
    <s v="Leeuwen"/>
    <d v="2019-06-20T10:00:00"/>
    <x v="32"/>
    <s v="X731CV"/>
    <n v="60"/>
    <s v="X631CV"/>
    <n v="0"/>
    <s v="L"/>
    <d v="1950-04-13T00:00:00"/>
  </r>
  <r>
    <n v="32792"/>
    <s v="Douhou"/>
    <d v="2019-06-20T10:00:00"/>
    <x v="48"/>
    <s v="X731CV"/>
    <n v="60"/>
    <s v="X631CV"/>
    <m/>
    <s v="L"/>
    <d v="1970-04-05T00:00:00"/>
  </r>
  <r>
    <n v="1926"/>
    <s v="Peters"/>
    <d v="2019-06-20T10:00:00"/>
    <x v="39"/>
    <s v="X731CV"/>
    <n v="60"/>
    <s v="X631CV"/>
    <m/>
    <s v="L"/>
    <d v="1974-10-04T00:00:00"/>
  </r>
  <r>
    <n v="36599"/>
    <s v="Loenen"/>
    <d v="2019-06-20T10:00:00"/>
    <x v="37"/>
    <s v="X731CV"/>
    <n v="60"/>
    <s v="X631CV"/>
    <m/>
    <s v="L"/>
    <d v="2003-07-25T00:00:00"/>
  </r>
  <r>
    <n v="34328"/>
    <s v="Neervoort"/>
    <d v="2019-06-20T10:00:00"/>
    <x v="47"/>
    <s v="X731CV"/>
    <n v="60"/>
    <s v="X631CV"/>
    <n v="0"/>
    <s v="L"/>
    <d v="1989-11-21T00:00:00"/>
  </r>
  <r>
    <n v="35204"/>
    <s v="Jordan"/>
    <d v="2019-06-20T10:00:00"/>
    <x v="9"/>
    <s v="X731CV"/>
    <n v="60"/>
    <s v="X631CV"/>
    <m/>
    <s v="L"/>
    <d v="1985-06-30T00:00:00"/>
  </r>
  <r>
    <n v="10936"/>
    <s v="Achaara"/>
    <d v="2019-06-20T10:15:00"/>
    <x v="3"/>
    <s v="X731CV"/>
    <n v="15"/>
    <s v="X631CV"/>
    <m/>
    <s v="L"/>
    <d v="1996-02-12T00:00:00"/>
  </r>
  <r>
    <n v="27684"/>
    <s v="Fuller"/>
    <d v="2019-06-20T10:20:00"/>
    <x v="10"/>
    <s v="X731CV"/>
    <n v="20"/>
    <s v="X631CV"/>
    <n v="0"/>
    <s v="L"/>
    <d v="2012-10-16T00:00:00"/>
  </r>
  <r>
    <n v="27684"/>
    <s v="Fuller"/>
    <d v="2019-06-20T10:20:00"/>
    <x v="42"/>
    <s v="X731CV"/>
    <n v="20"/>
    <s v="X631CV"/>
    <n v="0"/>
    <s v="L"/>
    <d v="2012-10-16T00:00:00"/>
  </r>
  <r>
    <n v="36077"/>
    <s v="Aydin"/>
    <d v="2019-06-20T10:30:00"/>
    <x v="40"/>
    <s v="X731CV"/>
    <n v="30"/>
    <s v="X631CV"/>
    <m/>
    <s v="L"/>
    <d v="1984-04-12T00:00:00"/>
  </r>
  <r>
    <n v="29807"/>
    <s v="Schrage"/>
    <d v="2019-06-20T10:30:00"/>
    <x v="35"/>
    <s v="X731CV"/>
    <n v="30"/>
    <s v="X631CV"/>
    <m/>
    <s v="L"/>
    <d v="1974-04-26T00:00:00"/>
  </r>
  <r>
    <n v="21563"/>
    <s v="Velzen"/>
    <d v="2019-06-20T10:30:00"/>
    <x v="46"/>
    <s v="X731CV"/>
    <n v="30"/>
    <s v="X631CV"/>
    <n v="0"/>
    <s v="L"/>
    <d v="1991-08-07T00:00:00"/>
  </r>
  <r>
    <n v="35321"/>
    <s v="Ikhouane"/>
    <d v="2019-06-20T10:30:00"/>
    <x v="52"/>
    <s v="X731CV"/>
    <n v="30"/>
    <s v="X631CV"/>
    <m/>
    <s v="L"/>
    <d v="1966-08-11T00:00:00"/>
  </r>
  <r>
    <n v="34926"/>
    <s v="Lakeman"/>
    <d v="2019-06-20T10:30:00"/>
    <x v="20"/>
    <s v="X731CV"/>
    <n v="30"/>
    <s v="X631CV"/>
    <m/>
    <s v="L"/>
    <d v="1997-12-08T00:00:00"/>
  </r>
  <r>
    <n v="33370"/>
    <s v="Rouendaal"/>
    <d v="2019-06-20T10:30:00"/>
    <x v="34"/>
    <s v="X731CV"/>
    <n v="45"/>
    <s v="X631CV"/>
    <m/>
    <s v="L"/>
    <d v="1963-04-28T00:00:00"/>
  </r>
  <r>
    <n v="36493"/>
    <s v="Loopstra"/>
    <d v="2019-06-20T10:30:00"/>
    <x v="28"/>
    <s v="X731CV"/>
    <n v="60"/>
    <s v="X631CV"/>
    <m/>
    <s v="L"/>
    <d v="1937-12-04T00:00:00"/>
  </r>
  <r>
    <n v="22516"/>
    <s v="Carrot"/>
    <d v="2019-06-20T10:40:00"/>
    <x v="10"/>
    <s v="X731CV"/>
    <n v="20"/>
    <s v="X631CV"/>
    <n v="0"/>
    <s v="L"/>
    <d v="2009-02-14T00:00:00"/>
  </r>
  <r>
    <n v="22516"/>
    <s v="Carrot"/>
    <d v="2019-06-20T10:40:00"/>
    <x v="42"/>
    <s v="X731CV"/>
    <n v="20"/>
    <s v="X631CV"/>
    <n v="0"/>
    <s v="L"/>
    <d v="2009-02-14T00:00:00"/>
  </r>
  <r>
    <n v="20706"/>
    <s v="Dijkstra"/>
    <d v="2019-06-20T10:45:00"/>
    <x v="32"/>
    <s v="X731CV"/>
    <n v="60"/>
    <s v="X631CV"/>
    <n v="0"/>
    <s v="L"/>
    <d v="1972-08-23T00:00:00"/>
  </r>
  <r>
    <n v="29147"/>
    <s v="Klerk"/>
    <d v="2019-06-20T10:45:00"/>
    <x v="36"/>
    <s v="X731CV"/>
    <n v="60"/>
    <s v="X631CV"/>
    <n v="0"/>
    <s v="L"/>
    <d v="1965-09-09T00:00:00"/>
  </r>
  <r>
    <n v="26328"/>
    <s v="Nijmeijer"/>
    <d v="2019-06-20T10:45:00"/>
    <x v="41"/>
    <s v="X731CV"/>
    <n v="75"/>
    <s v="X631CV"/>
    <m/>
    <s v="L"/>
    <d v="1967-06-13T00:00:00"/>
  </r>
  <r>
    <n v="35069"/>
    <s v="Kenzi"/>
    <d v="2019-06-20T11:00:00"/>
    <x v="10"/>
    <s v="X731CV"/>
    <n v="20"/>
    <s v="X631CV"/>
    <n v="0"/>
    <s v="L"/>
    <d v="2012-11-29T00:00:00"/>
  </r>
  <r>
    <n v="35069"/>
    <s v="Kenzi"/>
    <d v="2019-06-20T11:00:00"/>
    <x v="42"/>
    <s v="X731CV"/>
    <n v="20"/>
    <s v="X631CV"/>
    <n v="0"/>
    <s v="L"/>
    <d v="2012-11-29T00:00:00"/>
  </r>
  <r>
    <n v="13391"/>
    <s v="Mangroelal"/>
    <d v="2019-06-20T11:00:00"/>
    <x v="46"/>
    <s v="X731CV"/>
    <n v="30"/>
    <s v="X631CV"/>
    <n v="0"/>
    <s v="L"/>
    <d v="1970-02-04T00:00:00"/>
  </r>
  <r>
    <n v="29807"/>
    <s v="Schrage"/>
    <d v="2019-06-20T11:00:00"/>
    <x v="33"/>
    <s v="X731CV"/>
    <n v="30"/>
    <s v="X631CV"/>
    <m/>
    <s v="L"/>
    <d v="1974-04-26T00:00:00"/>
  </r>
  <r>
    <n v="3870"/>
    <s v="Samandar"/>
    <d v="2019-06-20T11:00:00"/>
    <x v="3"/>
    <s v="X731CV"/>
    <n v="30"/>
    <s v="X631CV"/>
    <n v="0"/>
    <s v="L"/>
    <d v="1990-12-20T00:00:00"/>
  </r>
  <r>
    <n v="3534"/>
    <s v="Weeseman"/>
    <d v="2019-06-20T11:00:00"/>
    <x v="39"/>
    <s v="X731CV"/>
    <n v="50"/>
    <s v="X631CV"/>
    <m/>
    <s v="L"/>
    <d v="1934-04-27T00:00:00"/>
  </r>
  <r>
    <n v="33361"/>
    <s v="Melein"/>
    <d v="2019-06-20T11:00:00"/>
    <x v="48"/>
    <s v="X731CV"/>
    <n v="60"/>
    <s v="X631CV"/>
    <m/>
    <s v="L"/>
    <d v="1970-11-29T00:00:00"/>
  </r>
  <r>
    <n v="8887"/>
    <s v="Johnson"/>
    <d v="2019-06-20T11:00:00"/>
    <x v="40"/>
    <s v="X731CV"/>
    <n v="60"/>
    <s v="X631CV"/>
    <n v="0"/>
    <s v="L"/>
    <d v="1985-09-14T00:00:00"/>
  </r>
  <r>
    <n v="36688"/>
    <s v="Rahmawati"/>
    <d v="2019-06-20T11:00:00"/>
    <x v="35"/>
    <s v="X731CV"/>
    <n v="60"/>
    <s v="X631CV"/>
    <m/>
    <s v="L"/>
    <d v="1987-10-09T00:00:00"/>
  </r>
  <r>
    <n v="36581"/>
    <s v="Descendre"/>
    <d v="2019-06-20T11:00:00"/>
    <x v="37"/>
    <s v="X731CV"/>
    <n v="60"/>
    <s v="X631CV"/>
    <n v="0"/>
    <s v="L"/>
    <d v="1992-11-01T00:00:00"/>
  </r>
  <r>
    <n v="3870"/>
    <s v="Samandar"/>
    <d v="2019-06-20T11:00:00"/>
    <x v="0"/>
    <s v="X731CV"/>
    <n v="60"/>
    <s v="X631CV"/>
    <m/>
    <s v="L"/>
    <d v="1990-12-20T00:00:00"/>
  </r>
  <r>
    <n v="30033"/>
    <s v="Savic"/>
    <d v="2019-06-20T11:00:00"/>
    <x v="52"/>
    <s v="X731CV"/>
    <n v="60"/>
    <s v="X631CV"/>
    <m/>
    <s v="L"/>
    <d v="2012-04-17T00:00:00"/>
  </r>
  <r>
    <n v="31259"/>
    <s v="Klaveren"/>
    <d v="2019-06-20T11:00:00"/>
    <x v="20"/>
    <s v="X731CV"/>
    <n v="60"/>
    <s v="X631CV"/>
    <m/>
    <s v="L"/>
    <d v="1948-08-02T00:00:00"/>
  </r>
  <r>
    <n v="36434"/>
    <s v="Wos"/>
    <d v="2019-06-20T11:00:00"/>
    <x v="31"/>
    <s v="X731CV"/>
    <n v="60"/>
    <s v="X631CV"/>
    <m/>
    <s v="L"/>
    <d v="1988-01-26T00:00:00"/>
  </r>
  <r>
    <n v="9416"/>
    <s v="Havelaar"/>
    <d v="2019-06-20T11:15:00"/>
    <x v="34"/>
    <s v="X731CV"/>
    <n v="45"/>
    <s v="X631CV"/>
    <m/>
    <s v="L"/>
    <d v="1970-05-16T00:00:00"/>
  </r>
  <r>
    <n v="1457"/>
    <s v="Veldman"/>
    <d v="2019-06-20T11:15:00"/>
    <x v="3"/>
    <s v="X731CV"/>
    <n v="45"/>
    <s v="X631CV"/>
    <m/>
    <s v="L"/>
    <d v="1958-03-28T00:00:00"/>
  </r>
  <r>
    <n v="22223"/>
    <s v="Bel-Li"/>
    <d v="2019-06-20T11:20:00"/>
    <x v="10"/>
    <s v="X731CV"/>
    <n v="20"/>
    <s v="X631CV"/>
    <n v="0"/>
    <s v="L"/>
    <d v="2009-11-17T00:00:00"/>
  </r>
  <r>
    <n v="22223"/>
    <s v="Bel-Li"/>
    <d v="2019-06-20T11:20:00"/>
    <x v="42"/>
    <s v="X731CV"/>
    <n v="20"/>
    <s v="X631CV"/>
    <n v="0"/>
    <s v="L"/>
    <d v="2009-11-17T00:00:00"/>
  </r>
  <r>
    <n v="13356"/>
    <s v="Sumiga"/>
    <d v="2019-06-20T11:30:00"/>
    <x v="46"/>
    <s v="X731CV"/>
    <n v="30"/>
    <s v="X631CV"/>
    <m/>
    <s v="L"/>
    <d v="1959-02-23T00:00:00"/>
  </r>
  <r>
    <n v="31803"/>
    <s v="Valk-van Maanen"/>
    <d v="2019-06-20T11:30:00"/>
    <x v="28"/>
    <s v="U35"/>
    <n v="30"/>
    <s v="X631CV"/>
    <m/>
    <s v="L"/>
    <d v="1958-05-29T00:00:00"/>
  </r>
  <r>
    <n v="14864"/>
    <s v="Meriba"/>
    <d v="2019-06-20T11:30:00"/>
    <x v="9"/>
    <s v="X731CV"/>
    <n v="30"/>
    <s v="X631CV"/>
    <m/>
    <s v="L"/>
    <d v="1952-01-01T00:00:00"/>
  </r>
  <r>
    <n v="31763"/>
    <s v="Moussa"/>
    <d v="2019-06-20T11:40:00"/>
    <x v="33"/>
    <s v="X731CV"/>
    <n v="20"/>
    <s v="X631CV"/>
    <m/>
    <s v="L"/>
    <d v="2004-07-31T00:00:00"/>
  </r>
  <r>
    <n v="32744"/>
    <s v="Mierlo"/>
    <d v="2019-06-20T12:30:00"/>
    <x v="9"/>
    <s v="X731CV"/>
    <n v="15"/>
    <s v="X631CV"/>
    <n v="0"/>
    <s v="L"/>
    <d v="1965-02-09T00:00:00"/>
  </r>
  <r>
    <n v="31815"/>
    <s v="Putten"/>
    <d v="2019-06-20T12:30:00"/>
    <x v="32"/>
    <s v="X731CV"/>
    <n v="30"/>
    <s v="X631CV"/>
    <m/>
    <s v="L"/>
    <d v="1994-10-11T00:00:00"/>
  </r>
  <r>
    <n v="31489"/>
    <s v="Oelen"/>
    <d v="2019-06-20T12:30:00"/>
    <x v="36"/>
    <s v="X731CV"/>
    <n v="30"/>
    <s v="X631CV"/>
    <m/>
    <s v="L"/>
    <d v="1954-01-07T00:00:00"/>
  </r>
  <r>
    <n v="26711"/>
    <s v="Lankamp"/>
    <d v="2019-06-20T12:30:00"/>
    <x v="34"/>
    <s v="X731CV"/>
    <n v="30"/>
    <s v="X631CV"/>
    <m/>
    <s v="L"/>
    <d v="1972-12-22T00:00:00"/>
  </r>
  <r>
    <n v="17356"/>
    <s v="Wijnaldum"/>
    <d v="2019-06-20T12:30:00"/>
    <x v="52"/>
    <s v="X731CV"/>
    <n v="30"/>
    <s v="X631CV"/>
    <m/>
    <s v="L"/>
    <d v="1964-03-28T00:00:00"/>
  </r>
  <r>
    <n v="29849"/>
    <s v="Breidel"/>
    <d v="2019-06-20T12:30:00"/>
    <x v="39"/>
    <s v="X731CV"/>
    <n v="45"/>
    <s v="X631CV"/>
    <n v="0"/>
    <s v="L"/>
    <d v="1997-02-22T00:00:00"/>
  </r>
  <r>
    <n v="180"/>
    <s v="Atrach"/>
    <d v="2019-06-20T12:30:00"/>
    <x v="0"/>
    <s v="X731CV"/>
    <n v="45"/>
    <s v="X631CV"/>
    <m/>
    <s v="L"/>
    <d v="1997-05-26T00:00:00"/>
  </r>
  <r>
    <n v="34914"/>
    <s v="Kort-Inen"/>
    <d v="2019-06-20T12:30:00"/>
    <x v="48"/>
    <s v="X731CV"/>
    <n v="60"/>
    <s v="X631CV"/>
    <n v="0"/>
    <s v="L"/>
    <d v="1964-11-23T00:00:00"/>
  </r>
  <r>
    <n v="35646"/>
    <s v="Annasla"/>
    <d v="2019-06-20T12:30:00"/>
    <x v="40"/>
    <s v="X731CV"/>
    <n v="60"/>
    <s v="X631CV"/>
    <m/>
    <s v="L"/>
    <d v="1976-10-05T00:00:00"/>
  </r>
  <r>
    <n v="34722"/>
    <s v="Pasztor"/>
    <d v="2019-06-20T12:30:00"/>
    <x v="41"/>
    <s v="X731CV"/>
    <n v="60"/>
    <s v="X631CV"/>
    <m/>
    <s v="L"/>
    <d v="1974-09-28T00:00:00"/>
  </r>
  <r>
    <n v="21212"/>
    <s v="Wolffensperger"/>
    <d v="2019-06-20T12:30:00"/>
    <x v="16"/>
    <s v="X731CV"/>
    <n v="60"/>
    <s v="X631CV"/>
    <m/>
    <s v="L"/>
    <d v="2001-12-15T00:00:00"/>
  </r>
  <r>
    <n v="31978"/>
    <s v="Danko"/>
    <d v="2019-06-20T12:30:00"/>
    <x v="33"/>
    <s v="X731CV"/>
    <n v="60"/>
    <s v="X631CV"/>
    <n v="0"/>
    <s v="L"/>
    <d v="1965-11-22T00:00:00"/>
  </r>
  <r>
    <n v="1391"/>
    <s v="Hoffman"/>
    <d v="2019-06-20T12:30:00"/>
    <x v="3"/>
    <s v="X731CV"/>
    <n v="60"/>
    <s v="X631CV"/>
    <m/>
    <s v="L"/>
    <d v="1985-10-04T00:00:00"/>
  </r>
  <r>
    <n v="35728"/>
    <s v="Dijkman"/>
    <d v="2019-06-20T12:30:00"/>
    <x v="35"/>
    <s v="X731CV"/>
    <n v="90"/>
    <s v="X631CV"/>
    <n v="0"/>
    <s v="L"/>
    <d v="1995-09-14T00:00:00"/>
  </r>
  <r>
    <n v="32992"/>
    <s v="Freitas Queiroz"/>
    <d v="2019-06-20T12:30:00"/>
    <x v="20"/>
    <s v="X731CV"/>
    <n v="150"/>
    <s v="X631CV"/>
    <m/>
    <s v="L"/>
    <d v="2005-05-22T00:00:00"/>
  </r>
  <r>
    <n v="35510"/>
    <s v="Ven"/>
    <d v="2019-06-20T12:30:00"/>
    <x v="31"/>
    <s v="X731CV"/>
    <n v="210"/>
    <s v="X631CV"/>
    <m/>
    <s v="L"/>
    <d v="1959-04-09T00:00:00"/>
  </r>
  <r>
    <n v="27894"/>
    <s v="Visser"/>
    <d v="2019-06-20T12:45:00"/>
    <x v="9"/>
    <s v="X731CV"/>
    <n v="30"/>
    <s v="X631CV"/>
    <n v="0"/>
    <s v="L"/>
    <d v="1960-06-13T00:00:00"/>
  </r>
  <r>
    <n v="26527"/>
    <s v="Khamlichi"/>
    <d v="2019-06-20T13:00:00"/>
    <x v="10"/>
    <s v="X731CV"/>
    <n v="20"/>
    <s v="X631CV"/>
    <n v="0"/>
    <s v="L"/>
    <d v="2011-11-15T00:00:00"/>
  </r>
  <r>
    <n v="26527"/>
    <s v="Khamlichi"/>
    <d v="2019-06-20T13:00:00"/>
    <x v="42"/>
    <s v="X731CV"/>
    <n v="20"/>
    <s v="X631CV"/>
    <n v="0"/>
    <s v="L"/>
    <d v="2011-11-15T00:00:00"/>
  </r>
  <r>
    <n v="31978"/>
    <s v="Danko"/>
    <d v="2019-06-20T13:00:00"/>
    <x v="32"/>
    <s v="X731CV"/>
    <n v="30"/>
    <s v="X631CV"/>
    <m/>
    <s v="L"/>
    <d v="1965-11-22T00:00:00"/>
  </r>
  <r>
    <n v="33394"/>
    <s v="Nematollahifard"/>
    <d v="2019-06-20T13:00:00"/>
    <x v="52"/>
    <s v="X731CV"/>
    <n v="30"/>
    <s v="X631CV"/>
    <m/>
    <s v="L"/>
    <d v="1990-02-11T00:00:00"/>
  </r>
  <r>
    <n v="21187"/>
    <s v="Hilgen"/>
    <d v="2019-06-20T13:00:00"/>
    <x v="34"/>
    <s v="X731CV"/>
    <n v="75"/>
    <s v="X631CV"/>
    <n v="0"/>
    <s v="L"/>
    <d v="1992-11-02T00:00:00"/>
  </r>
  <r>
    <n v="34407"/>
    <s v="Kshwar"/>
    <d v="2019-06-20T13:15:00"/>
    <x v="9"/>
    <s v="X731CV"/>
    <n v="15"/>
    <s v="X631CV"/>
    <m/>
    <s v="L"/>
    <d v="1962-03-01T00:00:00"/>
  </r>
  <r>
    <n v="35857"/>
    <s v="Bijvoet"/>
    <d v="2019-06-20T13:15:00"/>
    <x v="0"/>
    <s v="X731CV"/>
    <n v="60"/>
    <s v="X631CV"/>
    <m/>
    <s v="L"/>
    <d v="2006-12-19T00:00:00"/>
  </r>
  <r>
    <n v="25"/>
    <s v="Zaie"/>
    <d v="2019-06-20T13:30:00"/>
    <x v="32"/>
    <s v="X731CV"/>
    <n v="30"/>
    <s v="X631CV"/>
    <m/>
    <s v="L"/>
    <d v="1975-03-21T00:00:00"/>
  </r>
  <r>
    <n v="34964"/>
    <s v="Bouzelif"/>
    <d v="2019-06-20T13:30:00"/>
    <x v="41"/>
    <s v="X731CV"/>
    <n v="30"/>
    <s v="X631CV"/>
    <m/>
    <s v="L"/>
    <d v="1983-01-18T00:00:00"/>
  </r>
  <r>
    <n v="13901"/>
    <s v="Bakrine"/>
    <d v="2019-06-20T13:30:00"/>
    <x v="3"/>
    <s v="X731CV"/>
    <n v="30"/>
    <s v="X631CV"/>
    <n v="0"/>
    <s v="L"/>
    <d v="1987-07-31T00:00:00"/>
  </r>
  <r>
    <n v="3371"/>
    <s v="Aarrass"/>
    <d v="2019-06-20T13:30:00"/>
    <x v="9"/>
    <s v="X731CV"/>
    <n v="30"/>
    <s v="X631CV"/>
    <m/>
    <s v="L"/>
    <d v="1973-08-22T00:00:00"/>
  </r>
  <r>
    <n v="16097"/>
    <s v="Hani"/>
    <d v="2019-06-20T13:30:00"/>
    <x v="16"/>
    <s v="X731CV"/>
    <n v="45"/>
    <s v="X631CV"/>
    <m/>
    <s v="L"/>
    <d v="2006-07-25T00:00:00"/>
  </r>
  <r>
    <n v="30289"/>
    <s v="Jong- de Vries"/>
    <d v="2019-06-20T13:30:00"/>
    <x v="33"/>
    <s v="X731CV"/>
    <n v="45"/>
    <s v="X631CV"/>
    <m/>
    <s v="L"/>
    <d v="1952-09-10T00:00:00"/>
  </r>
  <r>
    <n v="13901"/>
    <s v="Bakrine"/>
    <d v="2019-06-20T13:30:00"/>
    <x v="39"/>
    <s v="X731CV"/>
    <n v="60"/>
    <s v="X631CV"/>
    <n v="0"/>
    <s v="L"/>
    <d v="1987-07-31T00:00:00"/>
  </r>
  <r>
    <n v="35028"/>
    <s v="Stoepman-de Visser"/>
    <d v="2019-06-20T13:30:00"/>
    <x v="40"/>
    <s v="X731CV"/>
    <n v="75"/>
    <s v="X631CV"/>
    <n v="0"/>
    <s v="L"/>
    <d v="1975-03-13T00:00:00"/>
  </r>
  <r>
    <n v="20177"/>
    <s v="Abdalla"/>
    <d v="2019-06-20T13:40:00"/>
    <x v="10"/>
    <s v="X731CV"/>
    <n v="20"/>
    <s v="X631CV"/>
    <n v="0"/>
    <s v="L"/>
    <d v="2008-05-06T00:00:00"/>
  </r>
  <r>
    <n v="20177"/>
    <s v="Abdalla"/>
    <d v="2019-06-20T13:40:00"/>
    <x v="42"/>
    <s v="X731CV"/>
    <n v="20"/>
    <s v="X631CV"/>
    <n v="0"/>
    <s v="L"/>
    <d v="2008-05-06T00:00:00"/>
  </r>
  <r>
    <n v="35917"/>
    <s v="Baas"/>
    <d v="2019-06-20T14:00:00"/>
    <x v="37"/>
    <s v="X731CV"/>
    <n v="30"/>
    <s v="X631CV"/>
    <m/>
    <s v="L"/>
    <d v="1992-02-24T00:00:00"/>
  </r>
  <r>
    <n v="27687"/>
    <s v="Santillan"/>
    <d v="2019-06-20T14:00:00"/>
    <x v="9"/>
    <s v="X731CV"/>
    <n v="30"/>
    <s v="X631CV"/>
    <m/>
    <s v="L"/>
    <d v="1971-08-22T00:00:00"/>
  </r>
  <r>
    <n v="36349"/>
    <s v="Hassanin"/>
    <d v="2019-06-20T14:00:00"/>
    <x v="32"/>
    <s v="X731CV"/>
    <n v="45"/>
    <s v="X631CV"/>
    <m/>
    <s v="L"/>
    <d v="1960-03-08T00:00:00"/>
  </r>
  <r>
    <n v="36246"/>
    <s v="HIJINK-VAN HIRTUM"/>
    <d v="2019-06-20T14:00:00"/>
    <x v="28"/>
    <s v="U35"/>
    <n v="45"/>
    <s v="X631CV"/>
    <n v="0"/>
    <s v="L"/>
    <d v="1942-02-10T00:00:00"/>
  </r>
  <r>
    <n v="34571"/>
    <s v="Gerritsen"/>
    <d v="2019-06-20T14:00:00"/>
    <x v="48"/>
    <s v="X731CV"/>
    <n v="60"/>
    <s v="X631CV"/>
    <n v="0"/>
    <s v="L"/>
    <d v="1980-04-11T00:00:00"/>
  </r>
  <r>
    <n v="1238"/>
    <s v="Cairo"/>
    <d v="2019-06-20T14:15:00"/>
    <x v="3"/>
    <s v="X731CV"/>
    <n v="15"/>
    <s v="X631CV"/>
    <m/>
    <s v="L"/>
    <d v="1977-05-11T00:00:00"/>
  </r>
  <r>
    <n v="30289"/>
    <s v="Jong- de Vries"/>
    <d v="2019-06-20T14:15:00"/>
    <x v="34"/>
    <s v="X731CV"/>
    <n v="30"/>
    <s v="X631CV"/>
    <m/>
    <s v="L"/>
    <d v="1952-09-10T00:00:00"/>
  </r>
  <r>
    <n v="9394"/>
    <s v="Kok"/>
    <d v="2019-06-20T14:15:00"/>
    <x v="0"/>
    <s v="X731CV"/>
    <n v="45"/>
    <s v="X631CV"/>
    <m/>
    <s v="L"/>
    <d v="1986-03-23T00:00:00"/>
  </r>
  <r>
    <n v="18192"/>
    <s v="Celik"/>
    <d v="2019-06-20T14:15:00"/>
    <x v="33"/>
    <s v="X731CV"/>
    <n v="45"/>
    <s v="X631CV"/>
    <m/>
    <s v="L"/>
    <d v="1992-04-08T00:00:00"/>
  </r>
  <r>
    <n v="35157"/>
    <s v="Ebbers"/>
    <d v="2019-06-20T14:30:00"/>
    <x v="41"/>
    <s v="X731CV"/>
    <n v="30"/>
    <s v="X631CV"/>
    <n v="0"/>
    <s v="L"/>
    <d v="1954-10-31T00:00:00"/>
  </r>
  <r>
    <n v="9394"/>
    <s v="Kok"/>
    <d v="2019-06-20T14:30:00"/>
    <x v="3"/>
    <s v="X731CV"/>
    <n v="30"/>
    <s v="X631CV"/>
    <m/>
    <s v="L"/>
    <d v="1986-03-23T00:00:00"/>
  </r>
  <r>
    <n v="27687"/>
    <s v="Santillan"/>
    <d v="2019-06-20T14:30:00"/>
    <x v="39"/>
    <s v="X731CV"/>
    <n v="45"/>
    <s v="X631CV"/>
    <m/>
    <s v="L"/>
    <d v="1971-08-22T00:00:00"/>
  </r>
  <r>
    <n v="23376"/>
    <s v="Herrebrugh"/>
    <d v="2019-06-20T14:30:00"/>
    <x v="9"/>
    <s v="X731CV"/>
    <n v="45"/>
    <s v="X631CV"/>
    <n v="0"/>
    <s v="L"/>
    <d v="1981-12-25T00:00:00"/>
  </r>
  <r>
    <n v="33929"/>
    <s v="Schuijt"/>
    <d v="2019-06-20T14:30:00"/>
    <x v="35"/>
    <s v="X731CV"/>
    <n v="60"/>
    <s v="X631CV"/>
    <m/>
    <s v="L"/>
    <d v="1986-01-17T00:00:00"/>
  </r>
  <r>
    <n v="21277"/>
    <s v="Zijlstra"/>
    <d v="2019-06-20T14:30:00"/>
    <x v="37"/>
    <s v="X731CV"/>
    <n v="60"/>
    <s v="X631CV"/>
    <m/>
    <s v="L"/>
    <d v="1977-04-29T00:00:00"/>
  </r>
  <r>
    <n v="27613"/>
    <s v="Appels"/>
    <d v="2019-06-20T14:45:00"/>
    <x v="32"/>
    <s v="X731CV"/>
    <n v="45"/>
    <s v="X631CV"/>
    <m/>
    <s v="L"/>
    <d v="1968-05-20T00:00:00"/>
  </r>
  <r>
    <n v="35516"/>
    <s v="Oosterloo"/>
    <d v="2019-06-20T14:45:00"/>
    <x v="40"/>
    <s v="X731CV"/>
    <n v="45"/>
    <s v="X631CV"/>
    <m/>
    <s v="A"/>
    <d v="2000-03-21T00:00:00"/>
  </r>
  <r>
    <n v="25996"/>
    <s v="Gisbertz"/>
    <d v="2019-06-20T14:45:00"/>
    <x v="34"/>
    <s v="X731CV"/>
    <n v="60"/>
    <s v="X631CV"/>
    <m/>
    <s v="L"/>
    <d v="1979-06-21T00:00:00"/>
  </r>
  <r>
    <n v="32097"/>
    <s v="Vlies-Luyten"/>
    <d v="2019-06-20T14:45:00"/>
    <x v="28"/>
    <s v="U35"/>
    <n v="60"/>
    <s v="X631CV"/>
    <m/>
    <s v="L"/>
    <d v="1938-01-06T00:00:00"/>
  </r>
  <r>
    <n v="16086"/>
    <s v="Stoel"/>
    <d v="2019-06-20T15:00:00"/>
    <x v="20"/>
    <s v="X731CV"/>
    <n v="30"/>
    <s v="X631CV"/>
    <m/>
    <s v="L"/>
    <d v="2003-12-24T00:00:00"/>
  </r>
  <r>
    <n v="17766"/>
    <s v="Bilici"/>
    <d v="2019-06-20T15:00:00"/>
    <x v="3"/>
    <s v="X731CV"/>
    <n v="30"/>
    <s v="X631CV"/>
    <m/>
    <s v="L"/>
    <d v="1992-06-16T00:00:00"/>
  </r>
  <r>
    <n v="18192"/>
    <s v="Celik"/>
    <d v="2019-06-20T15:00:00"/>
    <x v="9"/>
    <s v="X731CV"/>
    <n v="30"/>
    <s v="X631CV"/>
    <m/>
    <s v="L"/>
    <d v="1992-04-08T00:00:00"/>
  </r>
  <r>
    <n v="35431"/>
    <s v="Tex"/>
    <d v="2019-06-20T15:00:00"/>
    <x v="48"/>
    <s v="X731CV"/>
    <n v="60"/>
    <s v="X631CV"/>
    <n v="0"/>
    <s v="L"/>
    <d v="1977-10-26T00:00:00"/>
  </r>
  <r>
    <n v="29532"/>
    <s v="Ahannach"/>
    <d v="2019-06-20T15:00:00"/>
    <x v="41"/>
    <s v="X731CV"/>
    <n v="60"/>
    <s v="X631CV"/>
    <m/>
    <s v="L"/>
    <d v="1980-11-22T00:00:00"/>
  </r>
  <r>
    <n v="35941"/>
    <s v="Aigbedo"/>
    <d v="2019-06-20T15:00:00"/>
    <x v="0"/>
    <s v="X731CV"/>
    <n v="60"/>
    <s v="X631CV"/>
    <m/>
    <s v="L"/>
    <d v="2013-07-01T00:00:00"/>
  </r>
  <r>
    <n v="34576"/>
    <s v="Uytrecht"/>
    <d v="2019-06-20T15:00:00"/>
    <x v="33"/>
    <s v="X731CV"/>
    <n v="60"/>
    <s v="X631CV"/>
    <m/>
    <s v="L"/>
    <d v="1971-08-24T00:00:00"/>
  </r>
  <r>
    <n v="24639"/>
    <s v="Torn"/>
    <d v="2019-06-20T15:15:00"/>
    <x v="39"/>
    <s v="X731CV"/>
    <n v="45"/>
    <s v="X631CV"/>
    <n v="0"/>
    <s v="L"/>
    <d v="1978-06-13T00:00:00"/>
  </r>
  <r>
    <n v="32253"/>
    <s v="Mense"/>
    <d v="2019-06-20T15:15:00"/>
    <x v="52"/>
    <s v="X731CV"/>
    <n v="45"/>
    <s v="X631CV"/>
    <m/>
    <s v="L"/>
    <d v="1989-11-01T00:00:00"/>
  </r>
  <r>
    <n v="34576"/>
    <s v="Uytrecht"/>
    <d v="2019-06-20T15:30:00"/>
    <x v="32"/>
    <s v="X731CV"/>
    <n v="30"/>
    <s v="X631CV"/>
    <m/>
    <s v="L"/>
    <d v="1971-08-24T00:00:00"/>
  </r>
  <r>
    <n v="35291"/>
    <s v="Berg"/>
    <d v="2019-06-20T15:30:00"/>
    <x v="40"/>
    <s v="X731CV"/>
    <n v="30"/>
    <s v="X631CV"/>
    <n v="0"/>
    <s v="L"/>
    <d v="1967-03-11T00:00:00"/>
  </r>
  <r>
    <n v="13898"/>
    <s v="Bachir"/>
    <d v="2019-06-20T15:30:00"/>
    <x v="37"/>
    <s v="X731CV"/>
    <n v="30"/>
    <s v="X631CV"/>
    <m/>
    <s v="L"/>
    <d v="2000-01-31T00:00:00"/>
  </r>
  <r>
    <n v="11662"/>
    <s v="Heij"/>
    <d v="2019-06-20T15:30:00"/>
    <x v="9"/>
    <s v="X731CV"/>
    <n v="30"/>
    <s v="X631CV"/>
    <n v="0"/>
    <s v="L"/>
    <d v="1998-09-11T00:00:00"/>
  </r>
  <r>
    <n v="24215"/>
    <s v="Candemir"/>
    <d v="2019-06-20T15:30:00"/>
    <x v="3"/>
    <s v="X731CV"/>
    <n v="45"/>
    <s v="X631CV"/>
    <n v="0"/>
    <s v="L"/>
    <d v="1982-01-01T00:00:00"/>
  </r>
  <r>
    <n v="12501"/>
    <s v="Slootweg"/>
    <d v="2019-06-20T16:00:00"/>
    <x v="3"/>
    <s v="X731CV"/>
    <n v="15"/>
    <s v="X631CV"/>
    <m/>
    <s v="L"/>
    <d v="1967-07-09T00:00:00"/>
  </r>
  <r>
    <n v="298"/>
    <s v="Snoek"/>
    <d v="2019-06-21T08:00:00"/>
    <x v="21"/>
    <s v="X731CV"/>
    <n v="120"/>
    <s v="X631CV"/>
    <n v="120"/>
    <s v="L"/>
    <d v="1967-02-28T00:00:00"/>
  </r>
  <r>
    <n v="35170"/>
    <s v="Engelgeer"/>
    <d v="2019-06-21T08:15:00"/>
    <x v="48"/>
    <s v="X731CV"/>
    <n v="30"/>
    <s v="X631CV"/>
    <n v="0"/>
    <s v="L"/>
    <d v="1976-03-18T00:00:00"/>
  </r>
  <r>
    <n v="31849"/>
    <s v="Melief"/>
    <d v="2019-06-21T08:15:00"/>
    <x v="41"/>
    <s v="X731CV"/>
    <n v="30"/>
    <s v="X631CV"/>
    <m/>
    <s v="L"/>
    <d v="1964-04-09T00:00:00"/>
  </r>
  <r>
    <n v="11626"/>
    <s v="Asbeck"/>
    <d v="2019-06-21T08:15:00"/>
    <x v="39"/>
    <s v="X731CV"/>
    <n v="45"/>
    <s v="X631CV"/>
    <n v="0"/>
    <s v="L"/>
    <d v="1966-11-19T00:00:00"/>
  </r>
  <r>
    <n v="30396"/>
    <s v="Groot"/>
    <d v="2019-06-21T08:15:00"/>
    <x v="51"/>
    <s v="X731CV"/>
    <n v="45"/>
    <s v="X631CV"/>
    <m/>
    <s v="L"/>
    <d v="1988-08-01T00:00:00"/>
  </r>
  <r>
    <n v="30338"/>
    <s v="Rooijen"/>
    <d v="2019-06-21T08:15:00"/>
    <x v="0"/>
    <s v="X731CV"/>
    <n v="60"/>
    <s v="X631CV"/>
    <m/>
    <s v="L"/>
    <d v="2000-05-22T00:00:00"/>
  </r>
  <r>
    <n v="34595"/>
    <s v="Pol"/>
    <d v="2019-06-21T08:15:00"/>
    <x v="4"/>
    <s v="X731CV"/>
    <n v="60"/>
    <s v="X631CV"/>
    <m/>
    <s v="L"/>
    <d v="2005-06-11T00:00:00"/>
  </r>
  <r>
    <n v="1575"/>
    <s v="Keuter"/>
    <d v="2019-06-21T08:15:00"/>
    <x v="34"/>
    <s v="X731CV"/>
    <n v="120"/>
    <s v="X631CV"/>
    <n v="120"/>
    <s v="L"/>
    <d v="1975-01-23T00:00:00"/>
  </r>
  <r>
    <n v="4775"/>
    <s v="Habashy"/>
    <d v="2019-06-21T08:15:00"/>
    <x v="42"/>
    <s v="X731CV"/>
    <n v="150"/>
    <s v="X631CV"/>
    <m/>
    <s v="L"/>
    <d v="2000-11-01T00:00:00"/>
  </r>
  <r>
    <n v="18062"/>
    <s v="Homburg"/>
    <d v="2019-06-21T08:30:00"/>
    <x v="33"/>
    <s v="X731CV"/>
    <n v="60"/>
    <s v="X631CV"/>
    <m/>
    <s v="L"/>
    <d v="2005-07-01T00:00:00"/>
  </r>
  <r>
    <n v="13582"/>
    <s v="Tuijp"/>
    <d v="2019-06-21T08:45:00"/>
    <x v="24"/>
    <s v="X731CV"/>
    <n v="30"/>
    <s v="X631CV"/>
    <m/>
    <s v="L"/>
    <d v="1992-02-06T00:00:00"/>
  </r>
  <r>
    <n v="35133"/>
    <s v="Arsenovic"/>
    <d v="2019-06-21T08:45:00"/>
    <x v="41"/>
    <s v="X731CV"/>
    <n v="75"/>
    <s v="X631CV"/>
    <m/>
    <s v="L"/>
    <d v="1987-06-17T00:00:00"/>
  </r>
  <r>
    <n v="1575"/>
    <s v="Keuter"/>
    <d v="2019-06-21T09:00:00"/>
    <x v="39"/>
    <s v="X731CV"/>
    <n v="30"/>
    <s v="X631CV"/>
    <n v="30"/>
    <s v="L"/>
    <d v="1975-01-23T00:00:00"/>
  </r>
  <r>
    <n v="11547"/>
    <s v="Os"/>
    <d v="2019-06-21T09:00:00"/>
    <x v="51"/>
    <s v="X731CV"/>
    <n v="45"/>
    <s v="X631CV"/>
    <n v="0"/>
    <s v="L"/>
    <d v="1986-01-22T00:00:00"/>
  </r>
  <r>
    <n v="20370"/>
    <s v="Faas"/>
    <d v="2019-06-21T09:00:00"/>
    <x v="22"/>
    <s v="X731CV"/>
    <n v="60"/>
    <s v="X631CV"/>
    <m/>
    <s v="L"/>
    <d v="1984-04-12T00:00:00"/>
  </r>
  <r>
    <n v="32353"/>
    <s v="Huijboom"/>
    <d v="2019-06-21T09:15:00"/>
    <x v="48"/>
    <s v="X731CV"/>
    <n v="30"/>
    <s v="X631CV"/>
    <n v="0"/>
    <s v="L"/>
    <d v="1981-04-23T00:00:00"/>
  </r>
  <r>
    <n v="18062"/>
    <s v="Homburg"/>
    <d v="2019-06-21T09:15:00"/>
    <x v="4"/>
    <s v="X731CV"/>
    <n v="30"/>
    <s v="X631CV"/>
    <m/>
    <s v="L"/>
    <d v="2005-07-01T00:00:00"/>
  </r>
  <r>
    <n v="27298"/>
    <s v="Landwehr"/>
    <d v="2019-06-21T09:15:00"/>
    <x v="30"/>
    <s v="X731CV"/>
    <n v="45"/>
    <s v="X631CV"/>
    <m/>
    <s v="L"/>
    <d v="1927-05-01T00:00:00"/>
  </r>
  <r>
    <n v="25161"/>
    <s v="Malik"/>
    <d v="2019-06-21T09:15:00"/>
    <x v="0"/>
    <s v="X731CV"/>
    <n v="60"/>
    <s v="X631CV"/>
    <m/>
    <s v="L"/>
    <d v="2007-06-12T00:00:00"/>
  </r>
  <r>
    <n v="34642"/>
    <s v="Dialo"/>
    <d v="2019-06-21T09:30:00"/>
    <x v="38"/>
    <s v="X731CV"/>
    <n v="0"/>
    <s v="X631CV"/>
    <n v="30"/>
    <s v="L"/>
    <d v="2013-12-01T00:00:00"/>
  </r>
  <r>
    <n v="28321"/>
    <s v="Veerman"/>
    <d v="2019-06-21T09:45:00"/>
    <x v="4"/>
    <s v="X731CV"/>
    <n v="30"/>
    <s v="X631CV"/>
    <m/>
    <s v="L"/>
    <d v="2005-07-01T00:00:00"/>
  </r>
  <r>
    <n v="7747"/>
    <s v="Rouvoet"/>
    <d v="2019-06-21T09:45:00"/>
    <x v="24"/>
    <s v="X731CV"/>
    <n v="90"/>
    <s v="X631CV"/>
    <m/>
    <s v="L"/>
    <d v="1989-10-13T00:00:00"/>
  </r>
  <r>
    <n v="35907"/>
    <s v="Kastelein"/>
    <d v="2019-06-21T10:00:00"/>
    <x v="44"/>
    <s v="X731CV"/>
    <n v="30"/>
    <s v="X631CV"/>
    <m/>
    <s v="L"/>
    <d v="1954-10-28T00:00:00"/>
  </r>
  <r>
    <n v="35405"/>
    <s v="Waal"/>
    <d v="2019-06-21T10:00:00"/>
    <x v="41"/>
    <s v="X731CV"/>
    <n v="60"/>
    <s v="X631CV"/>
    <n v="0"/>
    <s v="L"/>
    <d v="1978-12-17T00:00:00"/>
  </r>
  <r>
    <n v="13940"/>
    <s v="Abdelkhalek"/>
    <d v="2019-06-21T10:00:00"/>
    <x v="51"/>
    <s v="X731CV"/>
    <n v="60"/>
    <s v="X631CV"/>
    <m/>
    <s v="L"/>
    <d v="1994-03-22T00:00:00"/>
  </r>
  <r>
    <n v="33268"/>
    <s v="Kouw"/>
    <d v="2019-06-21T10:00:00"/>
    <x v="22"/>
    <s v="X731CV"/>
    <n v="120"/>
    <s v="X631CV"/>
    <m/>
    <s v="L"/>
    <d v="1956-07-07T00:00:00"/>
  </r>
  <r>
    <n v="33723"/>
    <s v="Brouwers"/>
    <d v="2019-06-21T10:15:00"/>
    <x v="48"/>
    <s v="X731CV"/>
    <n v="30"/>
    <s v="X631CV"/>
    <n v="0"/>
    <s v="L"/>
    <d v="1983-11-30T00:00:00"/>
  </r>
  <r>
    <n v="28321"/>
    <s v="Veerman"/>
    <d v="2019-06-21T10:15:00"/>
    <x v="0"/>
    <s v="X731CV"/>
    <n v="45"/>
    <s v="X631CV"/>
    <m/>
    <s v="L"/>
    <d v="2005-07-01T00:00:00"/>
  </r>
  <r>
    <n v="36590"/>
    <s v="Tatarenko"/>
    <d v="2019-06-21T10:15:00"/>
    <x v="4"/>
    <s v="X731CV"/>
    <n v="45"/>
    <s v="X631CV"/>
    <m/>
    <s v="L"/>
    <d v="2016-06-20T00:00:00"/>
  </r>
  <r>
    <n v="25227"/>
    <s v="Onstenk"/>
    <d v="2019-06-21T10:30:00"/>
    <x v="33"/>
    <s v="X731CV"/>
    <n v="30"/>
    <s v="X631CV"/>
    <m/>
    <s v="L"/>
    <d v="1950-05-06T00:00:00"/>
  </r>
  <r>
    <n v="36482"/>
    <s v="Westphal"/>
    <d v="2019-06-21T10:30:00"/>
    <x v="44"/>
    <s v="X731CV"/>
    <n v="45"/>
    <s v="X631CV"/>
    <n v="0"/>
    <s v="L"/>
    <d v="1953-11-22T00:00:00"/>
  </r>
  <r>
    <n v="14708"/>
    <s v="Paulina"/>
    <d v="2019-06-21T10:30:00"/>
    <x v="34"/>
    <s v="X731CV"/>
    <n v="120"/>
    <s v="X631CV"/>
    <n v="120"/>
    <s v="L"/>
    <d v="1968-10-13T00:00:00"/>
  </r>
  <r>
    <n v="19548"/>
    <s v="Ruijter"/>
    <d v="2019-06-21T10:45:00"/>
    <x v="38"/>
    <s v="X731CV"/>
    <n v="0"/>
    <s v="X631CV"/>
    <n v="30"/>
    <s v="L"/>
    <d v="1944-07-15T00:00:00"/>
  </r>
  <r>
    <n v="18079"/>
    <s v="Hacken"/>
    <d v="2019-06-21T10:45:00"/>
    <x v="21"/>
    <s v="X731CV"/>
    <n v="120"/>
    <s v="X631CV"/>
    <n v="120"/>
    <s v="L"/>
    <d v="1972-05-30T00:00:00"/>
  </r>
  <r>
    <n v="25865"/>
    <s v="Jealal"/>
    <d v="2019-06-21T10:45:00"/>
    <x v="42"/>
    <s v="X731CV"/>
    <n v="135"/>
    <s v="X631CV"/>
    <m/>
    <s v="L"/>
    <d v="2010-12-20T00:00:00"/>
  </r>
  <r>
    <n v="35241"/>
    <s v="Moestadja"/>
    <d v="2019-06-21T11:00:00"/>
    <x v="41"/>
    <s v="X731CV"/>
    <n v="45"/>
    <s v="X631CV"/>
    <n v="0"/>
    <s v="L"/>
    <d v="1982-01-07T00:00:00"/>
  </r>
  <r>
    <n v="35608"/>
    <s v="Kleef"/>
    <d v="2019-06-21T11:00:00"/>
    <x v="48"/>
    <s v="X731CV"/>
    <n v="60"/>
    <s v="X631CV"/>
    <n v="0"/>
    <s v="L"/>
    <d v="1971-08-20T00:00:00"/>
  </r>
  <r>
    <n v="2038"/>
    <s v="Krouwel"/>
    <d v="2019-06-21T11:00:00"/>
    <x v="39"/>
    <s v="X731CV"/>
    <n v="60"/>
    <s v="X631CV"/>
    <m/>
    <s v="L"/>
    <d v="1950-08-11T00:00:00"/>
  </r>
  <r>
    <n v="1863"/>
    <s v="Brink"/>
    <d v="2019-06-21T11:00:00"/>
    <x v="0"/>
    <s v="X731CV"/>
    <n v="60"/>
    <s v="X631CV"/>
    <m/>
    <s v="L"/>
    <d v="1976-02-04T00:00:00"/>
  </r>
  <r>
    <n v="29140"/>
    <s v="Bakker"/>
    <d v="2019-06-21T11:00:00"/>
    <x v="51"/>
    <s v="X731CV"/>
    <n v="60"/>
    <s v="X631CV"/>
    <m/>
    <s v="L"/>
    <d v="1970-02-01T00:00:00"/>
  </r>
  <r>
    <n v="33086"/>
    <s v="Edens"/>
    <d v="2019-06-21T11:15:00"/>
    <x v="24"/>
    <s v="X731CV"/>
    <n v="45"/>
    <s v="X631CV"/>
    <m/>
    <s v="L"/>
    <d v="1929-03-07T00:00:00"/>
  </r>
  <r>
    <n v="36323"/>
    <s v="SCHENKEVELD-BORST"/>
    <d v="2019-06-21T11:30:00"/>
    <x v="30"/>
    <s v="X731CV"/>
    <n v="30"/>
    <s v="X631CV"/>
    <n v="0"/>
    <s v="L"/>
    <d v="1950-05-18T00:00:00"/>
  </r>
  <r>
    <n v="35891"/>
    <s v="Pleijster"/>
    <d v="2019-06-21T11:30:00"/>
    <x v="31"/>
    <s v="X731CV"/>
    <n v="30"/>
    <s v="X631CV"/>
    <n v="0"/>
    <s v="L"/>
    <d v="1987-10-13T00:00:00"/>
  </r>
  <r>
    <n v="35673"/>
    <s v="Hoevelaken"/>
    <d v="2019-06-21T12:30:00"/>
    <x v="41"/>
    <s v="X731CV"/>
    <n v="30"/>
    <s v="X631CV"/>
    <m/>
    <s v="L"/>
    <d v="1972-10-28T00:00:00"/>
  </r>
  <r>
    <n v="31735"/>
    <s v="Bootsma"/>
    <d v="2019-06-21T12:30:00"/>
    <x v="44"/>
    <s v="X731CV"/>
    <n v="30"/>
    <s v="X631CV"/>
    <m/>
    <s v="L"/>
    <d v="1965-03-19T00:00:00"/>
  </r>
  <r>
    <n v="32501"/>
    <s v="Hachami"/>
    <d v="2019-06-21T12:30:00"/>
    <x v="39"/>
    <s v="X731CV"/>
    <n v="45"/>
    <s v="X631CV"/>
    <n v="0"/>
    <s v="L"/>
    <d v="1993-03-11T00:00:00"/>
  </r>
  <r>
    <n v="33601"/>
    <s v="Usta"/>
    <d v="2019-06-21T12:30:00"/>
    <x v="4"/>
    <s v="X731CV"/>
    <n v="45"/>
    <s v="X631CV"/>
    <m/>
    <s v="L"/>
    <d v="2012-09-15T00:00:00"/>
  </r>
  <r>
    <n v="35290"/>
    <s v="Tanan"/>
    <d v="2019-06-21T12:30:00"/>
    <x v="33"/>
    <s v="X731CV"/>
    <n v="45"/>
    <s v="X631CV"/>
    <n v="0"/>
    <s v="L"/>
    <d v="1980-06-26T00:00:00"/>
  </r>
  <r>
    <n v="34075"/>
    <s v="Wolf"/>
    <d v="2019-06-21T12:30:00"/>
    <x v="48"/>
    <s v="X731CV"/>
    <n v="60"/>
    <s v="X631CV"/>
    <n v="0"/>
    <s v="L"/>
    <d v="1976-07-15T00:00:00"/>
  </r>
  <r>
    <n v="24015"/>
    <s v="Vries"/>
    <d v="2019-06-21T12:30:00"/>
    <x v="22"/>
    <s v="X731CV"/>
    <n v="60"/>
    <s v="X631CV"/>
    <n v="0"/>
    <s v="L"/>
    <d v="1954-02-06T00:00:00"/>
  </r>
  <r>
    <n v="4296"/>
    <s v="Eveleens"/>
    <d v="2019-06-21T12:30:00"/>
    <x v="24"/>
    <s v="X731CV"/>
    <n v="90"/>
    <s v="X631CV"/>
    <m/>
    <s v="L"/>
    <d v="1960-07-30T00:00:00"/>
  </r>
  <r>
    <n v="32163"/>
    <s v="Wees"/>
    <d v="2019-06-21T13:00:00"/>
    <x v="31"/>
    <s v="X731CV"/>
    <n v="30"/>
    <s v="X631CV"/>
    <m/>
    <s v="L"/>
    <d v="1990-10-06T00:00:00"/>
  </r>
  <r>
    <n v="35854"/>
    <s v="Abouri"/>
    <d v="2019-06-21T13:00:00"/>
    <x v="30"/>
    <s v="X731CV"/>
    <n v="45"/>
    <s v="X631CV"/>
    <n v="0"/>
    <s v="L"/>
    <d v="1992-06-28T00:00:00"/>
  </r>
  <r>
    <n v="19264"/>
    <s v="Bademci-Copur"/>
    <d v="2019-06-21T13:00:00"/>
    <x v="41"/>
    <s v="X731CV"/>
    <n v="45"/>
    <s v="X631CV"/>
    <m/>
    <s v="L"/>
    <d v="1985-12-02T00:00:00"/>
  </r>
  <r>
    <n v="10376"/>
    <s v="Aziz"/>
    <d v="2019-06-21T13:00:00"/>
    <x v="34"/>
    <s v="X731CV"/>
    <n v="150"/>
    <s v="X631CV"/>
    <n v="150"/>
    <s v="L"/>
    <d v="1999-08-06T00:00:00"/>
  </r>
  <r>
    <n v="29418"/>
    <s v="OTMANI"/>
    <d v="2019-06-21T13:00:00"/>
    <x v="42"/>
    <s v="X731CV"/>
    <n v="150"/>
    <s v="X631CV"/>
    <m/>
    <s v="L"/>
    <d v="1980-08-18T00:00:00"/>
  </r>
  <r>
    <n v="36118"/>
    <s v="Boer-Brand"/>
    <d v="2019-06-21T13:00:00"/>
    <x v="44"/>
    <s v="X731CV"/>
    <n v="150"/>
    <s v="X631CV"/>
    <m/>
    <s v="L"/>
    <d v="1967-10-01T00:00:00"/>
  </r>
  <r>
    <n v="35311"/>
    <s v="Oliver-Atkins"/>
    <d v="2019-06-21T13:15:00"/>
    <x v="4"/>
    <s v="X731CV"/>
    <n v="45"/>
    <s v="X631CV"/>
    <m/>
    <s v="L"/>
    <d v="2014-01-17T00:00:00"/>
  </r>
  <r>
    <n v="29262"/>
    <s v="Sando"/>
    <d v="2019-06-21T13:15:00"/>
    <x v="33"/>
    <s v="X731CV"/>
    <n v="45"/>
    <s v="X631CV"/>
    <m/>
    <s v="L"/>
    <d v="1994-08-14T00:00:00"/>
  </r>
  <r>
    <n v="34092"/>
    <s v="Niemantsverdriet"/>
    <d v="2019-06-21T13:15:00"/>
    <x v="39"/>
    <s v="X731CV"/>
    <n v="60"/>
    <s v="X631CV"/>
    <n v="0"/>
    <s v="L"/>
    <d v="1943-01-13T00:00:00"/>
  </r>
  <r>
    <n v="36200"/>
    <s v="Chand"/>
    <d v="2019-06-21T13:15:00"/>
    <x v="21"/>
    <s v="X731CV"/>
    <n v="150"/>
    <s v="X631CV"/>
    <n v="150"/>
    <s v="L"/>
    <d v="1989-07-18T00:00:00"/>
  </r>
  <r>
    <n v="35816"/>
    <s v="Vörde Sive Vörding"/>
    <d v="2019-06-21T13:30:00"/>
    <x v="31"/>
    <s v="X731CV"/>
    <n v="30"/>
    <s v="X631CV"/>
    <m/>
    <s v="L"/>
    <d v="1951-04-04T00:00:00"/>
  </r>
  <r>
    <n v="34895"/>
    <s v="Louis-Brouwers"/>
    <d v="2019-06-21T13:30:00"/>
    <x v="48"/>
    <s v="X731CV"/>
    <n v="60"/>
    <s v="X631CV"/>
    <n v="0"/>
    <s v="L"/>
    <d v="1953-12-29T00:00:00"/>
  </r>
  <r>
    <n v="35560"/>
    <s v="Heijmans"/>
    <d v="2019-06-21T13:30:00"/>
    <x v="22"/>
    <s v="X731CV"/>
    <n v="60"/>
    <s v="X631CV"/>
    <n v="0"/>
    <s v="L"/>
    <d v="1957-02-09T00:00:00"/>
  </r>
  <r>
    <n v="33652"/>
    <s v="Li"/>
    <d v="2019-06-21T14:00:00"/>
    <x v="4"/>
    <s v="X731CV"/>
    <n v="30"/>
    <s v="X631CV"/>
    <m/>
    <s v="L"/>
    <d v="2013-02-01T00:00:00"/>
  </r>
  <r>
    <n v="36521"/>
    <s v="Gerritsen"/>
    <d v="2019-06-21T14:00:00"/>
    <x v="31"/>
    <s v="X731CV"/>
    <n v="30"/>
    <s v="X631CV"/>
    <m/>
    <s v="L"/>
    <d v="1972-05-06T00:00:00"/>
  </r>
  <r>
    <n v="25902"/>
    <s v="Post"/>
    <d v="2019-06-21T14:00:00"/>
    <x v="24"/>
    <s v="X731CV"/>
    <n v="45"/>
    <s v="X631CV"/>
    <n v="0"/>
    <s v="L"/>
    <d v="1944-02-26T00:00:00"/>
  </r>
  <r>
    <n v="34029"/>
    <s v="Jaghouri"/>
    <d v="2019-06-21T14:00:00"/>
    <x v="0"/>
    <s v="X731CV"/>
    <n v="45"/>
    <s v="X631CV"/>
    <m/>
    <s v="L"/>
    <d v="2013-09-30T00:00:00"/>
  </r>
  <r>
    <n v="36420"/>
    <s v="Chandler"/>
    <d v="2019-06-21T14:00:00"/>
    <x v="30"/>
    <s v="X731CV"/>
    <n v="60"/>
    <s v="X631CV"/>
    <n v="0"/>
    <s v="L"/>
    <d v="1949-12-12T00:00:00"/>
  </r>
  <r>
    <n v="6951"/>
    <s v="Last"/>
    <d v="2019-06-21T14:00:00"/>
    <x v="33"/>
    <s v="X731CV"/>
    <n v="60"/>
    <s v="X631CV"/>
    <m/>
    <s v="L"/>
    <d v="1961-10-08T00:00:00"/>
  </r>
  <r>
    <n v="17075"/>
    <s v="Weimans"/>
    <d v="2019-06-21T14:15:00"/>
    <x v="39"/>
    <s v="X731CV"/>
    <n v="45"/>
    <s v="X631CV"/>
    <m/>
    <s v="L"/>
    <d v="1980-09-20T00:00:00"/>
  </r>
  <r>
    <n v="35049"/>
    <s v="Wolters"/>
    <d v="2019-06-21T14:15:00"/>
    <x v="48"/>
    <s v="X731CV"/>
    <n v="60"/>
    <s v="X631CV"/>
    <n v="0"/>
    <s v="L"/>
    <d v="1980-06-20T00:00:00"/>
  </r>
  <r>
    <n v="33735"/>
    <s v="Kaman"/>
    <d v="2019-06-21T14:30:00"/>
    <x v="4"/>
    <s v="X731CV"/>
    <n v="45"/>
    <s v="X631CV"/>
    <m/>
    <s v="L"/>
    <d v="2012-03-23T00:00:00"/>
  </r>
  <r>
    <n v="6167"/>
    <s v="Orie"/>
    <d v="2019-06-21T14:30:00"/>
    <x v="24"/>
    <s v="X731CV"/>
    <n v="60"/>
    <s v="X631CV"/>
    <n v="0"/>
    <s v="L"/>
    <d v="1994-07-22T00:00:00"/>
  </r>
  <r>
    <n v="36338"/>
    <s v="Walther"/>
    <d v="2019-06-21T14:30:00"/>
    <x v="22"/>
    <s v="X731CV"/>
    <n v="60"/>
    <s v="X631CV"/>
    <n v="0"/>
    <s v="L"/>
    <d v="1962-08-22T00:00:00"/>
  </r>
  <r>
    <n v="36701"/>
    <s v="SAKALLI-SEN"/>
    <d v="2019-06-21T14:30:00"/>
    <x v="31"/>
    <s v="X731CV"/>
    <n v="90"/>
    <s v="X631CV"/>
    <m/>
    <s v="L"/>
    <d v="1954-03-15T00:00:00"/>
  </r>
  <r>
    <n v="35956"/>
    <s v="Bouazzaoui"/>
    <d v="2019-06-21T15:00:00"/>
    <x v="30"/>
    <s v="X731CV"/>
    <n v="60"/>
    <s v="X631CV"/>
    <m/>
    <s v="L"/>
    <d v="1957-01-14T00:00:00"/>
  </r>
  <r>
    <n v="3922"/>
    <s v="Kuhlman"/>
    <d v="2019-06-21T15:00:00"/>
    <x v="39"/>
    <s v="X731CV"/>
    <n v="60"/>
    <s v="X631CV"/>
    <m/>
    <s v="L"/>
    <d v="1987-06-12T00:00:00"/>
  </r>
  <r>
    <n v="5326"/>
    <s v="Ramautar"/>
    <d v="2019-06-21T15:00:00"/>
    <x v="33"/>
    <s v="X731CV"/>
    <n v="60"/>
    <s v="X631CV"/>
    <m/>
    <s v="L"/>
    <d v="1988-02-22T00:00:00"/>
  </r>
  <r>
    <n v="28940"/>
    <s v="Terlouw"/>
    <d v="2019-06-21T15:30:00"/>
    <x v="4"/>
    <s v="X731CV"/>
    <n v="30"/>
    <s v="X631CV"/>
    <m/>
    <s v="L"/>
    <d v="2011-08-26T00:00:00"/>
  </r>
  <r>
    <n v="18925"/>
    <s v="Heuvel"/>
    <d v="2019-06-24T08:15:00"/>
    <x v="46"/>
    <s v="X731CV"/>
    <n v="45"/>
    <s v="X631CV"/>
    <m/>
    <s v="L"/>
    <d v="2003-05-20T00:00:00"/>
  </r>
  <r>
    <n v="29431"/>
    <s v="Bruin"/>
    <d v="2019-06-24T08:15:00"/>
    <x v="3"/>
    <s v="X731CV"/>
    <n v="45"/>
    <s v="X631CV"/>
    <m/>
    <s v="L"/>
    <d v="1990-11-06T00:00:00"/>
  </r>
  <r>
    <n v="32985"/>
    <s v="Kroonen"/>
    <d v="2019-06-24T08:15:00"/>
    <x v="13"/>
    <s v="X731CV"/>
    <n v="60"/>
    <s v="X631CV"/>
    <m/>
    <s v="L"/>
    <d v="1976-12-16T00:00:00"/>
  </r>
  <r>
    <n v="36915"/>
    <s v="Schoon-Fernandez"/>
    <d v="2019-06-24T08:30:00"/>
    <x v="8"/>
    <s v="X731CV"/>
    <n v="30"/>
    <s v="X631CV"/>
    <m/>
    <s v="L"/>
    <d v="1965-11-25T00:00:00"/>
  </r>
  <r>
    <n v="2891"/>
    <s v="Werf"/>
    <d v="2019-06-24T08:45:00"/>
    <x v="11"/>
    <s v="X731CV"/>
    <n v="30"/>
    <s v="X631CV"/>
    <m/>
    <s v="L"/>
    <d v="1990-06-17T00:00:00"/>
  </r>
  <r>
    <n v="26161"/>
    <s v="Yousuf"/>
    <d v="2019-06-24T08:45:00"/>
    <x v="4"/>
    <s v="X731CV"/>
    <n v="30"/>
    <s v="X631CV"/>
    <m/>
    <s v="L"/>
    <d v="2011-07-07T00:00:00"/>
  </r>
  <r>
    <n v="36319"/>
    <s v="Tyl"/>
    <d v="2019-06-24T08:45:00"/>
    <x v="5"/>
    <s v="X731CV"/>
    <n v="30"/>
    <s v="X631CV"/>
    <m/>
    <s v="L"/>
    <d v="2001-09-05T00:00:00"/>
  </r>
  <r>
    <n v="8878"/>
    <s v="Batou"/>
    <d v="2019-06-24T08:45:00"/>
    <x v="10"/>
    <s v="X731CV"/>
    <n v="45"/>
    <s v="X631CV"/>
    <n v="0"/>
    <s v="L"/>
    <d v="1999-10-13T00:00:00"/>
  </r>
  <r>
    <n v="3898"/>
    <s v="Bhagwandin"/>
    <d v="2019-06-24T09:00:00"/>
    <x v="3"/>
    <s v="X731CV"/>
    <n v="30"/>
    <s v="X631CV"/>
    <m/>
    <s v="L"/>
    <d v="1985-09-20T00:00:00"/>
  </r>
  <r>
    <n v="25201"/>
    <s v="Neslo"/>
    <d v="2019-06-24T09:00:00"/>
    <x v="8"/>
    <s v="X731CV"/>
    <n v="30"/>
    <s v="X631CV"/>
    <m/>
    <s v="L"/>
    <d v="1971-11-07T00:00:00"/>
  </r>
  <r>
    <n v="19871"/>
    <s v="Spek"/>
    <d v="2019-06-24T09:00:00"/>
    <x v="47"/>
    <s v="X731CV"/>
    <n v="45"/>
    <s v="X631CV"/>
    <m/>
    <s v="L"/>
    <d v="2010-03-26T00:00:00"/>
  </r>
  <r>
    <n v="33205"/>
    <s v="Ozyurt"/>
    <d v="2019-06-24T09:00:00"/>
    <x v="46"/>
    <s v="X731CV"/>
    <n v="45"/>
    <s v="X631CV"/>
    <m/>
    <s v="L"/>
    <d v="2004-05-22T00:00:00"/>
  </r>
  <r>
    <n v="31263"/>
    <s v="Heemskerk"/>
    <d v="2019-06-24T09:00:00"/>
    <x v="7"/>
    <s v="X731CV"/>
    <n v="45"/>
    <s v="X631CV"/>
    <m/>
    <s v="L"/>
    <d v="2006-11-06T00:00:00"/>
  </r>
  <r>
    <n v="6422"/>
    <s v="Howell"/>
    <d v="2019-06-24T09:15:00"/>
    <x v="11"/>
    <s v="X731CV"/>
    <n v="30"/>
    <s v="X631CV"/>
    <m/>
    <s v="L"/>
    <d v="1986-08-12T00:00:00"/>
  </r>
  <r>
    <n v="31580"/>
    <s v="Yavuz"/>
    <d v="2019-06-24T09:15:00"/>
    <x v="4"/>
    <s v="X731CV"/>
    <n v="30"/>
    <s v="X631CV"/>
    <m/>
    <s v="L"/>
    <d v="2011-10-21T00:00:00"/>
  </r>
  <r>
    <n v="35600"/>
    <s v="Alsous"/>
    <d v="2019-06-24T09:15:00"/>
    <x v="5"/>
    <s v="X731CV"/>
    <n v="30"/>
    <s v="X631CV"/>
    <m/>
    <s v="L"/>
    <d v="2016-06-13T00:00:00"/>
  </r>
  <r>
    <n v="35694"/>
    <s v="Moinie"/>
    <d v="2019-06-24T09:15:00"/>
    <x v="13"/>
    <s v="X731CV"/>
    <n v="45"/>
    <s v="X631CV"/>
    <m/>
    <s v="L"/>
    <d v="1963-02-09T00:00:00"/>
  </r>
  <r>
    <n v="36819"/>
    <s v="Mahdaoui"/>
    <d v="2019-06-24T09:15:00"/>
    <x v="2"/>
    <s v="X731CV"/>
    <n v="90"/>
    <s v="X631CV"/>
    <m/>
    <s v="L"/>
    <d v="1950-07-01T00:00:00"/>
  </r>
  <r>
    <n v="13928"/>
    <s v="Jiawan"/>
    <d v="2019-06-24T09:15:00"/>
    <x v="14"/>
    <s v="X731CV"/>
    <n v="165"/>
    <s v="X631CV"/>
    <m/>
    <s v="L"/>
    <d v="1946-03-03T00:00:00"/>
  </r>
  <r>
    <n v="23158"/>
    <s v="Vos Klootwijk"/>
    <d v="2019-06-24T09:30:00"/>
    <x v="8"/>
    <s v="X731CV"/>
    <n v="30"/>
    <s v="X631CV"/>
    <n v="0"/>
    <s v="L"/>
    <d v="1962-05-07T00:00:00"/>
  </r>
  <r>
    <n v="15396"/>
    <s v="Klaassen"/>
    <d v="2019-06-24T09:30:00"/>
    <x v="3"/>
    <s v="X731CV"/>
    <n v="45"/>
    <s v="X631CV"/>
    <n v="0"/>
    <s v="L"/>
    <d v="1963-02-23T00:00:00"/>
  </r>
  <r>
    <n v="19063"/>
    <s v="Hassouna"/>
    <d v="2019-06-24T09:45:00"/>
    <x v="47"/>
    <s v="X731CV"/>
    <n v="30"/>
    <s v="X631CV"/>
    <n v="0"/>
    <s v="L"/>
    <d v="1990-04-29T00:00:00"/>
  </r>
  <r>
    <n v="33852"/>
    <s v="Balta"/>
    <d v="2019-06-24T09:45:00"/>
    <x v="4"/>
    <s v="X731CV"/>
    <n v="30"/>
    <s v="X631CV"/>
    <m/>
    <s v="L"/>
    <d v="2011-01-28T00:00:00"/>
  </r>
  <r>
    <n v="28770"/>
    <s v="Balder"/>
    <d v="2019-06-24T09:45:00"/>
    <x v="46"/>
    <s v="X731CV"/>
    <n v="45"/>
    <s v="X631CV"/>
    <m/>
    <s v="L"/>
    <d v="2012-06-01T00:00:00"/>
  </r>
  <r>
    <n v="2440"/>
    <s v="Gennep Abuhadba"/>
    <d v="2019-06-24T09:45:00"/>
    <x v="5"/>
    <s v="X731CV"/>
    <n v="45"/>
    <s v="X631CV"/>
    <n v="0"/>
    <s v="L"/>
    <d v="2001-11-08T00:00:00"/>
  </r>
  <r>
    <n v="36675"/>
    <s v="Elmousse"/>
    <d v="2019-06-24T09:45:00"/>
    <x v="7"/>
    <s v="X731CV"/>
    <n v="60"/>
    <s v="X631CV"/>
    <n v="0"/>
    <s v="L"/>
    <d v="2014-10-08T00:00:00"/>
  </r>
  <r>
    <n v="14813"/>
    <s v="Dekker"/>
    <d v="2019-06-24T10:00:00"/>
    <x v="11"/>
    <s v="X731CV"/>
    <n v="30"/>
    <s v="X631CV"/>
    <m/>
    <s v="L"/>
    <d v="2004-07-23T00:00:00"/>
  </r>
  <r>
    <n v="36592"/>
    <s v="Bolinde"/>
    <d v="2019-06-24T10:00:00"/>
    <x v="8"/>
    <s v="X731CV"/>
    <n v="30"/>
    <s v="X631CV"/>
    <m/>
    <s v="L"/>
    <d v="1954-02-11T00:00:00"/>
  </r>
  <r>
    <n v="30763"/>
    <s v="Yuksel"/>
    <d v="2019-06-24T10:00:00"/>
    <x v="13"/>
    <s v="X731CV"/>
    <n v="45"/>
    <s v="X631CV"/>
    <m/>
    <s v="L"/>
    <d v="1986-06-03T00:00:00"/>
  </r>
  <r>
    <n v="2719"/>
    <s v="Karan"/>
    <d v="2019-06-24T10:00:00"/>
    <x v="10"/>
    <s v="X731CV"/>
    <n v="45"/>
    <s v="X631CV"/>
    <m/>
    <s v="L"/>
    <d v="1998-04-22T00:00:00"/>
  </r>
  <r>
    <n v="22666"/>
    <s v="Chouta"/>
    <d v="2019-06-24T10:00:00"/>
    <x v="3"/>
    <s v="X731CV"/>
    <n v="60"/>
    <s v="X631CV"/>
    <m/>
    <s v="L"/>
    <d v="2005-02-16T00:00:00"/>
  </r>
  <r>
    <n v="29281"/>
    <s v="Wolferen"/>
    <d v="2019-06-24T10:15:00"/>
    <x v="4"/>
    <s v="X731CV"/>
    <n v="45"/>
    <s v="X631CV"/>
    <m/>
    <s v="L"/>
    <d v="2007-05-08T00:00:00"/>
  </r>
  <r>
    <n v="25947"/>
    <s v="Roo"/>
    <d v="2019-06-24T10:30:00"/>
    <x v="46"/>
    <s v="X731CV"/>
    <n v="30"/>
    <s v="X631CV"/>
    <m/>
    <s v="L"/>
    <d v="1979-04-13T00:00:00"/>
  </r>
  <r>
    <n v="2648"/>
    <s v="Kuiper"/>
    <d v="2019-06-24T10:30:00"/>
    <x v="11"/>
    <s v="X731CV"/>
    <n v="30"/>
    <s v="X631CV"/>
    <m/>
    <s v="L"/>
    <d v="1978-09-23T00:00:00"/>
  </r>
  <r>
    <n v="27242"/>
    <s v="Laarschot-Vroege"/>
    <d v="2019-06-24T10:30:00"/>
    <x v="8"/>
    <s v="X731CV"/>
    <n v="30"/>
    <s v="X631CV"/>
    <m/>
    <s v="L"/>
    <d v="1943-08-24T00:00:00"/>
  </r>
  <r>
    <n v="33597"/>
    <s v="Greven"/>
    <d v="2019-06-24T10:30:00"/>
    <x v="47"/>
    <s v="X731CV"/>
    <n v="45"/>
    <s v="X631CV"/>
    <n v="0"/>
    <s v="L"/>
    <d v="1962-11-12T00:00:00"/>
  </r>
  <r>
    <n v="36155"/>
    <s v="Hosé"/>
    <d v="2019-06-24T10:30:00"/>
    <x v="5"/>
    <s v="X731CV"/>
    <n v="60"/>
    <s v="X631CV"/>
    <m/>
    <s v="L"/>
    <d v="1981-03-07T00:00:00"/>
  </r>
  <r>
    <n v="24653"/>
    <s v="Eser"/>
    <d v="2019-06-24T10:45:00"/>
    <x v="10"/>
    <s v="X731CV"/>
    <n v="30"/>
    <s v="X631CV"/>
    <m/>
    <s v="L"/>
    <d v="2007-05-29T00:00:00"/>
  </r>
  <r>
    <n v="6461"/>
    <s v="Smit"/>
    <d v="2019-06-24T11:00:00"/>
    <x v="46"/>
    <s v="X731CV"/>
    <n v="30"/>
    <s v="X631CV"/>
    <m/>
    <s v="L"/>
    <d v="1982-07-29T00:00:00"/>
  </r>
  <r>
    <n v="36372"/>
    <s v="Li"/>
    <d v="2019-06-24T11:00:00"/>
    <x v="11"/>
    <s v="X731CV"/>
    <n v="30"/>
    <s v="X631CV"/>
    <n v="0"/>
    <s v="L"/>
    <d v="2015-08-03T00:00:00"/>
  </r>
  <r>
    <n v="33665"/>
    <s v="Francisco"/>
    <d v="2019-06-24T11:00:00"/>
    <x v="4"/>
    <s v="X731CV"/>
    <n v="30"/>
    <s v="X631CV"/>
    <m/>
    <s v="L"/>
    <d v="2014-07-01T00:00:00"/>
  </r>
  <r>
    <n v="24031"/>
    <s v="Bruijn"/>
    <d v="2019-06-24T11:00:00"/>
    <x v="3"/>
    <s v="X731CV"/>
    <n v="45"/>
    <s v="X631CV"/>
    <n v="0"/>
    <s v="L"/>
    <d v="1971-04-21T00:00:00"/>
  </r>
  <r>
    <n v="34606"/>
    <s v="Karacaer"/>
    <d v="2019-06-24T11:00:00"/>
    <x v="8"/>
    <s v="X731CV"/>
    <n v="60"/>
    <s v="X631CV"/>
    <n v="0"/>
    <s v="L"/>
    <d v="1961-05-04T00:00:00"/>
  </r>
  <r>
    <n v="29594"/>
    <s v="Aoulad Bouchta"/>
    <d v="2019-06-24T11:15:00"/>
    <x v="13"/>
    <s v="X731CV"/>
    <n v="45"/>
    <s v="X631CV"/>
    <m/>
    <s v="L"/>
    <d v="1980-07-09T00:00:00"/>
  </r>
  <r>
    <n v="14894"/>
    <s v="Weertman"/>
    <d v="2019-06-24T11:15:00"/>
    <x v="10"/>
    <s v="X731CV"/>
    <n v="45"/>
    <s v="X631CV"/>
    <m/>
    <s v="L"/>
    <d v="1996-08-04T00:00:00"/>
  </r>
  <r>
    <n v="27165"/>
    <s v="Nieuwenhuize"/>
    <d v="2019-06-24T11:15:00"/>
    <x v="47"/>
    <s v="X731CV"/>
    <n v="45"/>
    <s v="X631CV"/>
    <m/>
    <s v="L"/>
    <d v="1971-07-22T00:00:00"/>
  </r>
  <r>
    <n v="4978"/>
    <s v="Groot-Mantjes"/>
    <d v="2019-06-24T11:30:00"/>
    <x v="2"/>
    <s v="X731CV"/>
    <n v="30"/>
    <s v="X631CV"/>
    <m/>
    <s v="L"/>
    <d v="1950-02-13T00:00:00"/>
  </r>
  <r>
    <n v="24259"/>
    <s v="Smit-Elders"/>
    <d v="2019-06-24T11:30:00"/>
    <x v="46"/>
    <s v="X731CV"/>
    <n v="30"/>
    <s v="X631CV"/>
    <m/>
    <s v="L"/>
    <d v="1946-08-05T00:00:00"/>
  </r>
  <r>
    <n v="1507"/>
    <s v="Magen"/>
    <d v="2019-06-24T11:30:00"/>
    <x v="11"/>
    <s v="X731CV"/>
    <n v="30"/>
    <s v="X631CV"/>
    <m/>
    <s v="L"/>
    <d v="1980-06-26T00:00:00"/>
  </r>
  <r>
    <n v="35666"/>
    <s v="Mhassani"/>
    <d v="2019-06-24T11:30:00"/>
    <x v="4"/>
    <s v="X731CV"/>
    <n v="30"/>
    <s v="X631CV"/>
    <m/>
    <s v="L"/>
    <d v="2016-12-22T00:00:00"/>
  </r>
  <r>
    <n v="19030"/>
    <s v="Dam"/>
    <d v="2019-06-24T11:30:00"/>
    <x v="5"/>
    <s v="X731CV"/>
    <n v="30"/>
    <s v="X631CV"/>
    <n v="0"/>
    <s v="L"/>
    <d v="2000-11-16T00:00:00"/>
  </r>
  <r>
    <n v="36791"/>
    <s v="Schneider"/>
    <d v="2019-06-24T12:30:00"/>
    <x v="2"/>
    <s v="X731CV"/>
    <n v="20"/>
    <s v="X631CV"/>
    <n v="0"/>
    <s v="L"/>
    <d v="1991-08-20T00:00:00"/>
  </r>
  <r>
    <n v="2998"/>
    <s v="Uivel"/>
    <d v="2019-06-24T12:30:00"/>
    <x v="47"/>
    <s v="X731CV"/>
    <n v="30"/>
    <s v="X631CV"/>
    <m/>
    <s v="L"/>
    <d v="1934-04-16T00:00:00"/>
  </r>
  <r>
    <n v="27876"/>
    <s v="Donatz"/>
    <d v="2019-06-24T12:30:00"/>
    <x v="46"/>
    <s v="X731CV"/>
    <n v="30"/>
    <s v="X631CV"/>
    <m/>
    <s v="L"/>
    <d v="1992-10-17T00:00:00"/>
  </r>
  <r>
    <n v="33990"/>
    <s v="Ramcharan"/>
    <d v="2019-06-24T12:30:00"/>
    <x v="14"/>
    <s v="X731CV"/>
    <n v="30"/>
    <s v="X631CV"/>
    <m/>
    <s v="L"/>
    <d v="1955-10-09T00:00:00"/>
  </r>
  <r>
    <n v="8837"/>
    <s v="Isliker"/>
    <d v="2019-06-24T12:30:00"/>
    <x v="11"/>
    <s v="X731CV"/>
    <n v="30"/>
    <s v="X631CV"/>
    <m/>
    <s v="L"/>
    <d v="2001-07-03T00:00:00"/>
  </r>
  <r>
    <n v="36322"/>
    <s v="Nijman"/>
    <d v="2019-06-24T12:30:00"/>
    <x v="42"/>
    <s v="X731CV"/>
    <n v="30"/>
    <s v="X631CV"/>
    <m/>
    <s v="L"/>
    <d v="2003-01-22T00:00:00"/>
  </r>
  <r>
    <n v="2763"/>
    <s v="Benjamins"/>
    <d v="2019-06-24T12:30:00"/>
    <x v="3"/>
    <s v="X731CV"/>
    <n v="30"/>
    <s v="X631CV"/>
    <m/>
    <s v="L"/>
    <d v="1989-03-07T00:00:00"/>
  </r>
  <r>
    <n v="12259"/>
    <s v="Sharif"/>
    <d v="2019-06-24T12:30:00"/>
    <x v="13"/>
    <s v="X731CV"/>
    <n v="45"/>
    <s v="X631CV"/>
    <m/>
    <s v="L"/>
    <d v="1997-11-13T00:00:00"/>
  </r>
  <r>
    <n v="11463"/>
    <s v="Harrell"/>
    <d v="2019-06-24T12:30:00"/>
    <x v="10"/>
    <s v="X731CV"/>
    <n v="45"/>
    <s v="X631CV"/>
    <m/>
    <s v="L"/>
    <d v="1993-01-23T00:00:00"/>
  </r>
  <r>
    <n v="36083"/>
    <s v="Khaoudi"/>
    <d v="2019-06-24T12:30:00"/>
    <x v="4"/>
    <s v="X731CV"/>
    <n v="60"/>
    <s v="X631CV"/>
    <m/>
    <s v="L"/>
    <d v="2010-04-18T00:00:00"/>
  </r>
  <r>
    <n v="2998"/>
    <s v="Uivel"/>
    <d v="2019-06-24T13:00:00"/>
    <x v="42"/>
    <s v="X731CV"/>
    <n v="15"/>
    <s v="X631CV"/>
    <n v="0"/>
    <s v="L"/>
    <d v="1934-04-16T00:00:00"/>
  </r>
  <r>
    <n v="29229"/>
    <s v="Kousar"/>
    <d v="2019-06-24T13:00:00"/>
    <x v="2"/>
    <s v="X731CV"/>
    <n v="30"/>
    <s v="X631CV"/>
    <m/>
    <s v="L"/>
    <d v="1968-11-10T00:00:00"/>
  </r>
  <r>
    <n v="15538"/>
    <s v="Andeweg"/>
    <d v="2019-06-24T13:00:00"/>
    <x v="15"/>
    <s v="X731CV"/>
    <n v="30"/>
    <s v="X631CV"/>
    <m/>
    <s v="L"/>
    <d v="1960-07-13T00:00:00"/>
  </r>
  <r>
    <n v="30587"/>
    <s v="Walda"/>
    <d v="2019-06-24T13:00:00"/>
    <x v="46"/>
    <s v="X731CV"/>
    <n v="30"/>
    <s v="X631CV"/>
    <m/>
    <s v="L"/>
    <d v="1984-09-20T00:00:00"/>
  </r>
  <r>
    <n v="36534"/>
    <s v="Hiebendaal"/>
    <d v="2019-06-24T13:00:00"/>
    <x v="14"/>
    <s v="X731CV"/>
    <n v="30"/>
    <s v="X631CV"/>
    <m/>
    <s v="L"/>
    <d v="1994-03-08T00:00:00"/>
  </r>
  <r>
    <n v="3472"/>
    <s v="Tutkun"/>
    <d v="2019-06-24T13:00:00"/>
    <x v="11"/>
    <s v="X731CV"/>
    <n v="30"/>
    <s v="X631CV"/>
    <m/>
    <s v="L"/>
    <d v="1992-09-15T00:00:00"/>
  </r>
  <r>
    <n v="13782"/>
    <s v="Amarti"/>
    <d v="2019-06-24T13:00:00"/>
    <x v="3"/>
    <s v="X731CV"/>
    <n v="30"/>
    <s v="X631CV"/>
    <m/>
    <s v="L"/>
    <d v="2000-06-20T00:00:00"/>
  </r>
  <r>
    <n v="35669"/>
    <s v="Duda"/>
    <d v="2019-06-24T13:00:00"/>
    <x v="8"/>
    <s v="X731CV"/>
    <n v="30"/>
    <s v="X631CV"/>
    <m/>
    <s v="L"/>
    <d v="1958-09-09T00:00:00"/>
  </r>
  <r>
    <n v="5654"/>
    <s v="Bruggencate"/>
    <d v="2019-06-24T13:00:00"/>
    <x v="47"/>
    <s v="X731CV"/>
    <n v="60"/>
    <s v="X631CV"/>
    <m/>
    <s v="L"/>
    <d v="1975-09-28T00:00:00"/>
  </r>
  <r>
    <n v="36611"/>
    <s v="Jahangir"/>
    <d v="2019-06-24T13:15:00"/>
    <x v="13"/>
    <s v="X731CV"/>
    <n v="45"/>
    <s v="X631CV"/>
    <m/>
    <s v="L"/>
    <d v="1955-06-12T00:00:00"/>
  </r>
  <r>
    <n v="31920"/>
    <s v="Shabeer"/>
    <d v="2019-06-24T13:15:00"/>
    <x v="10"/>
    <s v="X731CV"/>
    <n v="45"/>
    <s v="X631CV"/>
    <m/>
    <s v="L"/>
    <d v="2012-08-10T00:00:00"/>
  </r>
  <r>
    <n v="34694"/>
    <s v="Vries"/>
    <d v="2019-06-24T13:15:00"/>
    <x v="7"/>
    <s v="X731CV"/>
    <n v="45"/>
    <s v="X631CV"/>
    <m/>
    <s v="L"/>
    <d v="2015-10-11T00:00:00"/>
  </r>
  <r>
    <n v="33540"/>
    <s v="Abdelmalak"/>
    <d v="2019-06-24T13:15:00"/>
    <x v="3"/>
    <s v="X731CV"/>
    <n v="45"/>
    <s v="X631CV"/>
    <m/>
    <s v="L"/>
    <d v="2004-02-09T00:00:00"/>
  </r>
  <r>
    <n v="12259"/>
    <s v="Sharif"/>
    <d v="2019-06-24T13:30:00"/>
    <x v="46"/>
    <s v="X731CV"/>
    <n v="15"/>
    <s v="X631CV"/>
    <m/>
    <s v="L"/>
    <d v="1997-11-13T00:00:00"/>
  </r>
  <r>
    <n v="34277"/>
    <s v="Salimova"/>
    <d v="2019-06-24T13:30:00"/>
    <x v="4"/>
    <s v="X731CV"/>
    <n v="15"/>
    <s v="X631CV"/>
    <m/>
    <s v="L"/>
    <d v="2015-05-13T00:00:00"/>
  </r>
  <r>
    <n v="34392"/>
    <s v="Tjou-Tam-Sin"/>
    <d v="2019-06-24T13:30:00"/>
    <x v="2"/>
    <s v="X731CV"/>
    <n v="30"/>
    <s v="X631CV"/>
    <m/>
    <s v="A"/>
    <d v="1947-09-05T00:00:00"/>
  </r>
  <r>
    <n v="14589"/>
    <s v="Oel"/>
    <d v="2019-06-24T13:30:00"/>
    <x v="11"/>
    <s v="X731CV"/>
    <n v="30"/>
    <s v="X631CV"/>
    <m/>
    <s v="L"/>
    <d v="1998-06-23T00:00:00"/>
  </r>
  <r>
    <n v="26079"/>
    <s v="Kaynak"/>
    <d v="2019-06-24T13:30:00"/>
    <x v="42"/>
    <s v="X731CV"/>
    <n v="45"/>
    <s v="X631CV"/>
    <m/>
    <s v="L"/>
    <d v="1963-03-23T00:00:00"/>
  </r>
  <r>
    <n v="35603"/>
    <s v="Cramer"/>
    <d v="2019-06-24T13:30:00"/>
    <x v="8"/>
    <s v="X731CV"/>
    <n v="45"/>
    <s v="X631CV"/>
    <m/>
    <s v="L"/>
    <d v="1936-09-24T00:00:00"/>
  </r>
  <r>
    <n v="3256"/>
    <s v="Beekman"/>
    <d v="2019-06-24T13:30:00"/>
    <x v="15"/>
    <s v="X731CV"/>
    <n v="60"/>
    <s v="X631CV"/>
    <m/>
    <s v="L"/>
    <d v="1971-09-12T00:00:00"/>
  </r>
  <r>
    <n v="33284"/>
    <s v="Block"/>
    <d v="2019-06-24T13:30:00"/>
    <x v="14"/>
    <s v="X731CV"/>
    <n v="75"/>
    <s v="X631CV"/>
    <m/>
    <s v="L"/>
    <d v="1975-09-06T00:00:00"/>
  </r>
  <r>
    <n v="10325"/>
    <s v="Egmond"/>
    <d v="2019-06-24T13:45:00"/>
    <x v="4"/>
    <s v="X731CV"/>
    <n v="30"/>
    <s v="X631CV"/>
    <m/>
    <s v="L"/>
    <d v="2004-10-13T00:00:00"/>
  </r>
  <r>
    <n v="22694"/>
    <s v="Azarfane"/>
    <d v="2019-06-24T13:45:00"/>
    <x v="46"/>
    <s v="X731CV"/>
    <n v="45"/>
    <s v="X631CV"/>
    <m/>
    <s v="L"/>
    <d v="2008-09-28T00:00:00"/>
  </r>
  <r>
    <n v="30720"/>
    <s v="Plat"/>
    <d v="2019-06-24T14:00:00"/>
    <x v="47"/>
    <s v="X731CV"/>
    <n v="30"/>
    <s v="X631CV"/>
    <m/>
    <s v="L"/>
    <d v="1999-01-01T00:00:00"/>
  </r>
  <r>
    <n v="18719"/>
    <s v="Seumeren"/>
    <d v="2019-06-24T14:00:00"/>
    <x v="11"/>
    <s v="X731CV"/>
    <n v="30"/>
    <s v="X631CV"/>
    <m/>
    <s v="L"/>
    <d v="2003-05-06T00:00:00"/>
  </r>
  <r>
    <n v="34527"/>
    <s v="Tualena"/>
    <d v="2019-06-24T14:00:00"/>
    <x v="7"/>
    <s v="X731CV"/>
    <n v="30"/>
    <s v="X631CV"/>
    <m/>
    <s v="L"/>
    <d v="2011-07-30T00:00:00"/>
  </r>
  <r>
    <n v="4706"/>
    <s v="Marouan"/>
    <d v="2019-06-24T14:00:00"/>
    <x v="3"/>
    <s v="X731CV"/>
    <n v="30"/>
    <s v="X631CV"/>
    <m/>
    <s v="L"/>
    <d v="1988-10-03T00:00:00"/>
  </r>
  <r>
    <n v="9479"/>
    <s v="Zaat-Eversteijn"/>
    <d v="2019-06-24T14:00:00"/>
    <x v="2"/>
    <s v="X731CV"/>
    <n v="45"/>
    <s v="X631CV"/>
    <m/>
    <s v="L"/>
    <d v="1955-06-13T00:00:00"/>
  </r>
  <r>
    <n v="3297"/>
    <s v="Hanssen"/>
    <d v="2019-06-24T14:00:00"/>
    <x v="13"/>
    <s v="X731CV"/>
    <n v="45"/>
    <s v="X631CV"/>
    <m/>
    <s v="L"/>
    <d v="1980-05-10T00:00:00"/>
  </r>
  <r>
    <n v="30544"/>
    <s v="Tarahbi"/>
    <d v="2019-06-24T14:15:00"/>
    <x v="4"/>
    <s v="X731CV"/>
    <n v="30"/>
    <s v="X631CV"/>
    <m/>
    <s v="L"/>
    <d v="2008-12-15T00:00:00"/>
  </r>
  <r>
    <n v="25322"/>
    <s v="Demirci"/>
    <d v="2019-06-24T14:15:00"/>
    <x v="42"/>
    <s v="X731CV"/>
    <n v="45"/>
    <s v="X631CV"/>
    <m/>
    <s v="L"/>
    <d v="2002-03-21T00:00:00"/>
  </r>
  <r>
    <n v="35325"/>
    <s v="Lammers"/>
    <d v="2019-06-24T14:30:00"/>
    <x v="46"/>
    <s v="X731CV"/>
    <n v="30"/>
    <s v="X631CV"/>
    <m/>
    <s v="L"/>
    <d v="1990-06-04T00:00:00"/>
  </r>
  <r>
    <n v="4388"/>
    <s v="Stein"/>
    <d v="2019-06-24T14:30:00"/>
    <x v="11"/>
    <s v="X731CV"/>
    <n v="30"/>
    <s v="X631CV"/>
    <m/>
    <s v="L"/>
    <d v="1989-02-16T00:00:00"/>
  </r>
  <r>
    <n v="32343"/>
    <s v="Kan"/>
    <d v="2019-06-24T14:30:00"/>
    <x v="3"/>
    <s v="X731CV"/>
    <n v="30"/>
    <s v="X631CV"/>
    <m/>
    <s v="L"/>
    <d v="1971-12-02T00:00:00"/>
  </r>
  <r>
    <n v="11318"/>
    <s v="Heusden-Tol"/>
    <d v="2019-06-24T14:30:00"/>
    <x v="2"/>
    <s v="X731CV"/>
    <n v="45"/>
    <s v="X631CV"/>
    <n v="0"/>
    <s v="L"/>
    <d v="1937-04-20T00:00:00"/>
  </r>
  <r>
    <n v="35834"/>
    <s v="Mouhib"/>
    <d v="2019-06-24T14:30:00"/>
    <x v="7"/>
    <s v="X731CV"/>
    <n v="45"/>
    <s v="X631CV"/>
    <m/>
    <s v="L"/>
    <d v="2013-07-12T00:00:00"/>
  </r>
  <r>
    <n v="33913"/>
    <s v="Seedorf"/>
    <d v="2019-06-24T14:45:00"/>
    <x v="13"/>
    <s v="X731CV"/>
    <n v="30"/>
    <s v="X631CV"/>
    <m/>
    <s v="L"/>
    <d v="1990-12-07T00:00:00"/>
  </r>
  <r>
    <n v="36430"/>
    <s v="Alhaj Kadur Alyousef"/>
    <d v="2019-06-24T14:45:00"/>
    <x v="10"/>
    <s v="X731CV"/>
    <n v="30"/>
    <s v="X631CV"/>
    <m/>
    <s v="L"/>
    <d v="2016-01-01T00:00:00"/>
  </r>
  <r>
    <n v="34230"/>
    <s v="Zwakke"/>
    <d v="2019-06-24T14:45:00"/>
    <x v="14"/>
    <s v="X731CV"/>
    <n v="30"/>
    <s v="X631CV"/>
    <m/>
    <s v="L"/>
    <d v="1958-05-07T00:00:00"/>
  </r>
  <r>
    <n v="34581"/>
    <s v="Oulkhouir"/>
    <d v="2019-06-24T14:45:00"/>
    <x v="4"/>
    <s v="X731CV"/>
    <n v="30"/>
    <s v="X631CV"/>
    <m/>
    <s v="L"/>
    <d v="2014-12-15T00:00:00"/>
  </r>
  <r>
    <n v="35280"/>
    <s v="Wouda"/>
    <d v="2019-06-24T14:45:00"/>
    <x v="8"/>
    <s v="X731CV"/>
    <n v="45"/>
    <s v="X631CV"/>
    <m/>
    <s v="L"/>
    <d v="1940-01-09T00:00:00"/>
  </r>
  <r>
    <n v="32888"/>
    <s v="Lauwers"/>
    <d v="2019-06-24T15:00:00"/>
    <x v="47"/>
    <s v="X731CV"/>
    <n v="30"/>
    <s v="X631CV"/>
    <m/>
    <s v="L"/>
    <d v="1945-08-26T00:00:00"/>
  </r>
  <r>
    <n v="13692"/>
    <s v="Harmsen"/>
    <d v="2019-06-24T15:00:00"/>
    <x v="42"/>
    <s v="X731CV"/>
    <n v="60"/>
    <s v="X631CV"/>
    <m/>
    <s v="L"/>
    <d v="1978-11-24T00:00:00"/>
  </r>
  <r>
    <n v="11833"/>
    <s v="Saritas"/>
    <d v="2019-06-24T15:15:00"/>
    <x v="13"/>
    <s v="X731CV"/>
    <n v="45"/>
    <s v="X631CV"/>
    <m/>
    <s v="L"/>
    <d v="1994-08-13T00:00:00"/>
  </r>
  <r>
    <n v="14346"/>
    <s v="Healy"/>
    <d v="2019-06-24T15:15:00"/>
    <x v="10"/>
    <s v="X731CV"/>
    <n v="45"/>
    <s v="X631CV"/>
    <m/>
    <s v="L"/>
    <d v="2000-04-18T00:00:00"/>
  </r>
  <r>
    <n v="6394"/>
    <s v="Zwet Slotenmaker"/>
    <d v="2019-06-24T15:30:00"/>
    <x v="11"/>
    <s v="X731CV"/>
    <n v="30"/>
    <s v="X631CV"/>
    <m/>
    <s v="L"/>
    <d v="2003-12-19T00:00:00"/>
  </r>
  <r>
    <n v="36298"/>
    <s v="Bronkhorst-Verheij"/>
    <d v="2019-06-24T15:30:00"/>
    <x v="8"/>
    <s v="X731CV"/>
    <n v="30"/>
    <s v="X631CV"/>
    <m/>
    <s v="L"/>
    <d v="1934-08-07T00:00:00"/>
  </r>
  <r>
    <n v="19838"/>
    <s v="Hoed"/>
    <d v="2019-06-24T15:30:00"/>
    <x v="46"/>
    <s v="X731CV"/>
    <n v="45"/>
    <s v="X631CV"/>
    <m/>
    <s v="L"/>
    <d v="1984-05-18T00:00:00"/>
  </r>
  <r>
    <n v="2907"/>
    <s v="Scheffelaar"/>
    <d v="2019-06-24T16:00:00"/>
    <x v="3"/>
    <s v="X731CV"/>
    <n v="15"/>
    <s v="X631CV"/>
    <n v="0"/>
    <s v="L"/>
    <d v="1952-06-07T00:00:00"/>
  </r>
  <r>
    <n v="25831"/>
    <s v="Brandveen"/>
    <d v="2019-06-25T08:15:00"/>
    <x v="1"/>
    <s v="X731CV"/>
    <n v="30"/>
    <s v="X631CV"/>
    <m/>
    <s v="L"/>
    <d v="2007-06-08T00:00:00"/>
  </r>
  <r>
    <n v="33844"/>
    <s v="Kucuk"/>
    <d v="2019-06-25T08:15:00"/>
    <x v="11"/>
    <s v="X731CV"/>
    <n v="30"/>
    <s v="X631CV"/>
    <m/>
    <s v="L"/>
    <d v="2007-11-05T00:00:00"/>
  </r>
  <r>
    <n v="35556"/>
    <s v="Veltenaar"/>
    <d v="2019-06-25T08:15:00"/>
    <x v="21"/>
    <s v="X731CV"/>
    <n v="45"/>
    <s v="X631CV"/>
    <m/>
    <s v="L"/>
    <d v="1967-04-24T00:00:00"/>
  </r>
  <r>
    <n v="22987"/>
    <s v="Maijenburg"/>
    <d v="2019-06-25T08:15:00"/>
    <x v="10"/>
    <s v="X731CV"/>
    <n v="45"/>
    <s v="X631CV"/>
    <m/>
    <s v="L"/>
    <d v="2008-02-24T00:00:00"/>
  </r>
  <r>
    <n v="28157"/>
    <s v="POUSTILNIKOFF-POT"/>
    <d v="2019-06-25T08:15:00"/>
    <x v="17"/>
    <s v="X731CV"/>
    <n v="45"/>
    <s v="X631CV"/>
    <m/>
    <s v="L"/>
    <d v="1935-07-12T00:00:00"/>
  </r>
  <r>
    <n v="28478"/>
    <s v="Helms"/>
    <d v="2019-06-25T08:15:00"/>
    <x v="42"/>
    <s v="X731CV"/>
    <n v="45"/>
    <s v="X631CV"/>
    <m/>
    <s v="L"/>
    <d v="2000-09-16T00:00:00"/>
  </r>
  <r>
    <n v="25903"/>
    <s v="Heppener"/>
    <d v="2019-06-25T08:15:00"/>
    <x v="4"/>
    <s v="X731CV"/>
    <n v="45"/>
    <s v="X631CV"/>
    <m/>
    <s v="L"/>
    <d v="2008-03-13T00:00:00"/>
  </r>
  <r>
    <n v="20218"/>
    <s v="Hetterschijt"/>
    <d v="2019-06-25T08:45:00"/>
    <x v="1"/>
    <s v="X731CV"/>
    <n v="30"/>
    <s v="X631CV"/>
    <m/>
    <s v="L"/>
    <d v="2008-10-16T00:00:00"/>
  </r>
  <r>
    <n v="36704"/>
    <s v="Adam"/>
    <d v="2019-06-25T09:00:00"/>
    <x v="18"/>
    <s v="X731CV"/>
    <n v="30"/>
    <s v="X631CV"/>
    <m/>
    <s v="L"/>
    <d v="1996-09-17T00:00:00"/>
  </r>
  <r>
    <n v="14851"/>
    <s v="Tilmans-van der Plas"/>
    <d v="2019-06-25T09:00:00"/>
    <x v="42"/>
    <s v="X731CV"/>
    <n v="35"/>
    <s v="X631CV"/>
    <n v="0"/>
    <s v="L"/>
    <d v="1942-04-20T00:00:00"/>
  </r>
  <r>
    <n v="21132"/>
    <s v="Louwaard-Voorendt"/>
    <d v="2019-06-25T09:00:00"/>
    <x v="25"/>
    <s v="X731CV"/>
    <n v="45"/>
    <s v="X631CV"/>
    <m/>
    <s v="L"/>
    <d v="1950-11-04T00:00:00"/>
  </r>
  <r>
    <n v="3376"/>
    <s v="Khan-Begum"/>
    <d v="2019-06-25T09:00:00"/>
    <x v="2"/>
    <s v="X731CV"/>
    <n v="45"/>
    <s v="X631CV"/>
    <m/>
    <s v="L"/>
    <d v="1946-07-01T00:00:00"/>
  </r>
  <r>
    <n v="34249"/>
    <s v="Ngendakumana"/>
    <d v="2019-06-25T09:00:00"/>
    <x v="21"/>
    <s v="X731CV"/>
    <n v="45"/>
    <s v="X631CV"/>
    <m/>
    <s v="L"/>
    <d v="1978-08-18T00:00:00"/>
  </r>
  <r>
    <n v="24626"/>
    <s v="Doganay"/>
    <d v="2019-06-25T09:00:00"/>
    <x v="10"/>
    <s v="X731CV"/>
    <n v="45"/>
    <s v="X631CV"/>
    <m/>
    <s v="L"/>
    <d v="2011-04-04T00:00:00"/>
  </r>
  <r>
    <n v="20542"/>
    <s v="Arum"/>
    <d v="2019-06-25T09:00:00"/>
    <x v="15"/>
    <s v="X731CV"/>
    <n v="45"/>
    <s v="X631CV"/>
    <n v="0"/>
    <s v="L"/>
    <d v="1997-03-23T00:00:00"/>
  </r>
  <r>
    <n v="35972"/>
    <s v="Voorenberghe"/>
    <d v="2019-06-25T09:00:00"/>
    <x v="17"/>
    <s v="X731CV"/>
    <n v="60"/>
    <s v="X631CV"/>
    <m/>
    <s v="L"/>
    <d v="1953-05-11T00:00:00"/>
  </r>
  <r>
    <n v="24748"/>
    <s v="Tomas"/>
    <d v="2019-06-25T09:15:00"/>
    <x v="1"/>
    <s v="X731CV"/>
    <n v="45"/>
    <s v="X631CV"/>
    <m/>
    <s v="L"/>
    <d v="2010-04-30T00:00:00"/>
  </r>
  <r>
    <n v="10846"/>
    <s v="Berkel"/>
    <d v="2019-06-25T09:30:00"/>
    <x v="18"/>
    <s v="X731CV"/>
    <n v="15"/>
    <s v="X631CV"/>
    <n v="0"/>
    <s v="L"/>
    <d v="1932-04-17T00:00:00"/>
  </r>
  <r>
    <n v="1288"/>
    <s v="Lizanzu Ochoa"/>
    <d v="2019-06-25T09:30:00"/>
    <x v="8"/>
    <s v="X731CV"/>
    <n v="15"/>
    <s v="X631CV"/>
    <n v="0"/>
    <s v="L"/>
    <d v="1937-03-31T00:00:00"/>
  </r>
  <r>
    <n v="6621"/>
    <s v="Kartal"/>
    <d v="2019-06-25T09:30:00"/>
    <x v="24"/>
    <s v="X731CV"/>
    <n v="30"/>
    <s v="X631CV"/>
    <m/>
    <s v="L"/>
    <d v="1994-03-01T00:00:00"/>
  </r>
  <r>
    <n v="4708"/>
    <s v="Hutzezon"/>
    <d v="2019-06-25T09:30:00"/>
    <x v="11"/>
    <s v="X731CV"/>
    <n v="30"/>
    <s v="X631CV"/>
    <m/>
    <s v="L"/>
    <d v="1997-11-17T00:00:00"/>
  </r>
  <r>
    <n v="6621"/>
    <s v="Kartal"/>
    <d v="2019-06-25T09:30:00"/>
    <x v="20"/>
    <s v="X731CV"/>
    <n v="30"/>
    <s v="X631CV"/>
    <m/>
    <s v="L"/>
    <d v="1994-03-01T00:00:00"/>
  </r>
  <r>
    <n v="34853"/>
    <s v="Sandifort"/>
    <d v="2019-06-25T09:30:00"/>
    <x v="4"/>
    <s v="X731CV"/>
    <n v="30"/>
    <s v="X631CV"/>
    <m/>
    <s v="L"/>
    <d v="2016-01-27T00:00:00"/>
  </r>
  <r>
    <n v="31442"/>
    <s v="Pietersen"/>
    <d v="2019-06-25T09:30:00"/>
    <x v="44"/>
    <s v="X731CV"/>
    <n v="60"/>
    <s v="X631CV"/>
    <m/>
    <s v="L"/>
    <d v="1965-08-25T00:00:00"/>
  </r>
  <r>
    <n v="35859"/>
    <s v="Bruin"/>
    <d v="2019-06-25T09:45:00"/>
    <x v="21"/>
    <s v="X731CV"/>
    <n v="75"/>
    <s v="X631CV"/>
    <m/>
    <s v="L"/>
    <d v="1967-04-21T00:00:00"/>
  </r>
  <r>
    <n v="3069"/>
    <s v="Walraven"/>
    <d v="2019-06-25T09:45:00"/>
    <x v="10"/>
    <s v="X731CV"/>
    <n v="30"/>
    <s v="X631CV"/>
    <m/>
    <s v="L"/>
    <d v="1998-05-31T00:00:00"/>
  </r>
  <r>
    <n v="36087"/>
    <s v="Snijdelaar"/>
    <d v="2019-06-25T10:00:00"/>
    <x v="11"/>
    <s v="X731CV"/>
    <n v="30"/>
    <s v="X631CV"/>
    <m/>
    <s v="L"/>
    <d v="2009-03-12T00:00:00"/>
  </r>
  <r>
    <n v="16547"/>
    <s v="Hebing"/>
    <d v="2019-06-25T10:00:00"/>
    <x v="17"/>
    <s v="X731CV"/>
    <n v="30"/>
    <s v="X631CV"/>
    <m/>
    <s v="L"/>
    <d v="1946-04-11T00:00:00"/>
  </r>
  <r>
    <n v="20542"/>
    <s v="Arum"/>
    <d v="2019-06-25T10:00:00"/>
    <x v="20"/>
    <s v="X731CV"/>
    <n v="30"/>
    <s v="X631CV"/>
    <m/>
    <s v="L"/>
    <d v="1997-03-23T00:00:00"/>
  </r>
  <r>
    <n v="1220"/>
    <s v="Starre"/>
    <d v="2019-06-25T10:00:00"/>
    <x v="18"/>
    <s v="X731CV"/>
    <n v="30"/>
    <s v="X631CV"/>
    <m/>
    <s v="L"/>
    <d v="1971-10-30T00:00:00"/>
  </r>
  <r>
    <n v="26015"/>
    <s v="Kersbergen"/>
    <d v="2019-06-25T10:00:00"/>
    <x v="4"/>
    <s v="X731CV"/>
    <n v="30"/>
    <s v="X631CV"/>
    <m/>
    <s v="L"/>
    <d v="2011-03-31T00:00:00"/>
  </r>
  <r>
    <n v="29005"/>
    <s v="Lubbers"/>
    <d v="2019-06-25T10:00:00"/>
    <x v="8"/>
    <s v="X731CV"/>
    <n v="30"/>
    <s v="X631CV"/>
    <m/>
    <s v="L"/>
    <d v="1948-12-13T00:00:00"/>
  </r>
  <r>
    <n v="23729"/>
    <s v="Lieshout"/>
    <d v="2019-06-25T10:00:00"/>
    <x v="1"/>
    <s v="X731CV"/>
    <n v="45"/>
    <s v="X631CV"/>
    <m/>
    <s v="L"/>
    <d v="2003-12-27T00:00:00"/>
  </r>
  <r>
    <n v="35226"/>
    <s v="Onrust"/>
    <d v="2019-06-25T10:00:00"/>
    <x v="22"/>
    <s v="X731CV"/>
    <n v="60"/>
    <s v="X631CV"/>
    <m/>
    <s v="L"/>
    <d v="1966-12-13T00:00:00"/>
  </r>
  <r>
    <n v="36863"/>
    <s v="Krap"/>
    <d v="2019-06-25T10:15:00"/>
    <x v="10"/>
    <s v="X731CV"/>
    <n v="45"/>
    <s v="X631CV"/>
    <m/>
    <s v="L"/>
    <d v="2012-11-06T00:00:00"/>
  </r>
  <r>
    <n v="17886"/>
    <s v="Boer"/>
    <d v="2019-06-25T10:30:00"/>
    <x v="17"/>
    <s v="X731CV"/>
    <n v="30"/>
    <s v="X631CV"/>
    <m/>
    <s v="L"/>
    <d v="1958-06-19T00:00:00"/>
  </r>
  <r>
    <n v="35838"/>
    <s v="Semków"/>
    <d v="2019-06-25T10:30:00"/>
    <x v="18"/>
    <s v="X731CV"/>
    <n v="30"/>
    <s v="X631CV"/>
    <n v="0"/>
    <s v="L"/>
    <d v="1959-01-01T00:00:00"/>
  </r>
  <r>
    <n v="13861"/>
    <s v="Bruin"/>
    <d v="2019-06-25T10:30:00"/>
    <x v="24"/>
    <s v="X731CV"/>
    <n v="60"/>
    <s v="X631CV"/>
    <n v="0"/>
    <s v="L"/>
    <d v="1997-08-29T00:00:00"/>
  </r>
  <r>
    <n v="36175"/>
    <s v="Bor"/>
    <d v="2019-06-25T10:30:00"/>
    <x v="44"/>
    <s v="X731CV"/>
    <n v="60"/>
    <s v="X631CV"/>
    <m/>
    <s v="L"/>
    <d v="1954-06-21T00:00:00"/>
  </r>
  <r>
    <n v="27066"/>
    <s v="Bolger"/>
    <d v="2019-06-25T10:30:00"/>
    <x v="20"/>
    <s v="X731CV"/>
    <n v="90"/>
    <s v="X631CV"/>
    <m/>
    <s v="L"/>
    <d v="2006-06-11T00:00:00"/>
  </r>
  <r>
    <n v="35365"/>
    <s v="Ommen"/>
    <d v="2019-06-25T10:30:00"/>
    <x v="2"/>
    <s v="X731CV"/>
    <n v="105"/>
    <s v="X631CV"/>
    <n v="0"/>
    <s v="L"/>
    <d v="1951-11-16T00:00:00"/>
  </r>
  <r>
    <n v="11684"/>
    <s v="Winder-Aardenburg"/>
    <d v="2019-06-25T10:45:00"/>
    <x v="18"/>
    <s v="X731CV"/>
    <n v="15"/>
    <s v="X631CV"/>
    <m/>
    <s v="L"/>
    <d v="1943-05-03T00:00:00"/>
  </r>
  <r>
    <n v="30704"/>
    <s v="Bishar"/>
    <d v="2019-06-25T10:45:00"/>
    <x v="1"/>
    <s v="X731CV"/>
    <n v="30"/>
    <s v="X631CV"/>
    <m/>
    <s v="A"/>
    <d v="2010-12-13T00:00:00"/>
  </r>
  <r>
    <n v="20607"/>
    <s v="Keijer-Verpoorten"/>
    <d v="2019-06-25T10:45:00"/>
    <x v="15"/>
    <s v="X731CV"/>
    <n v="30"/>
    <s v="X631CV"/>
    <n v="0"/>
    <s v="L"/>
    <d v="1941-02-08T00:00:00"/>
  </r>
  <r>
    <n v="35142"/>
    <s v="Valk-Bol"/>
    <d v="2019-06-25T11:00:00"/>
    <x v="17"/>
    <s v="X731CV"/>
    <n v="15"/>
    <s v="X631CV"/>
    <m/>
    <s v="L"/>
    <d v="1948-11-06T00:00:00"/>
  </r>
  <r>
    <n v="4027"/>
    <s v="Trommel"/>
    <d v="2019-06-25T11:00:00"/>
    <x v="11"/>
    <s v="X731CV"/>
    <n v="30"/>
    <s v="X631CV"/>
    <n v="0"/>
    <s v="L"/>
    <d v="1970-07-25T00:00:00"/>
  </r>
  <r>
    <n v="20041"/>
    <s v="Groothedde"/>
    <d v="2019-06-25T11:00:00"/>
    <x v="22"/>
    <s v="X731CV"/>
    <n v="30"/>
    <s v="X631CV"/>
    <n v="0"/>
    <s v="L"/>
    <d v="1961-11-14T00:00:00"/>
  </r>
  <r>
    <n v="35399"/>
    <s v="Kooijman"/>
    <d v="2019-06-25T11:00:00"/>
    <x v="8"/>
    <s v="X731CV"/>
    <n v="30"/>
    <s v="X631CV"/>
    <m/>
    <s v="L"/>
    <d v="1954-09-23T00:00:00"/>
  </r>
  <r>
    <n v="36099"/>
    <s v="Schermer"/>
    <d v="2019-06-25T11:00:00"/>
    <x v="4"/>
    <s v="X731CV"/>
    <n v="45"/>
    <s v="X631CV"/>
    <m/>
    <s v="L"/>
    <d v="2013-07-26T00:00:00"/>
  </r>
  <r>
    <n v="7395"/>
    <s v="Faverus"/>
    <d v="2019-06-25T11:00:00"/>
    <x v="10"/>
    <s v="X731CV"/>
    <n v="60"/>
    <s v="X631CV"/>
    <m/>
    <s v="L"/>
    <d v="1984-07-07T00:00:00"/>
  </r>
  <r>
    <n v="23374"/>
    <s v="Sabajo"/>
    <d v="2019-06-25T11:00:00"/>
    <x v="42"/>
    <s v="X731CV"/>
    <n v="60"/>
    <s v="X631CV"/>
    <n v="0"/>
    <s v="L"/>
    <d v="1996-04-04T00:00:00"/>
  </r>
  <r>
    <n v="11673"/>
    <s v="Ras"/>
    <d v="2019-06-25T11:15:00"/>
    <x v="17"/>
    <s v="X731CV"/>
    <n v="15"/>
    <s v="X631CV"/>
    <m/>
    <s v="L"/>
    <d v="1938-11-06T00:00:00"/>
  </r>
  <r>
    <n v="28532"/>
    <s v="Besken"/>
    <d v="2019-06-25T11:15:00"/>
    <x v="1"/>
    <s v="X731CV"/>
    <n v="30"/>
    <s v="X631CV"/>
    <m/>
    <s v="L"/>
    <d v="2011-11-12T00:00:00"/>
  </r>
  <r>
    <n v="20607"/>
    <s v="Keijer-Verpoorten"/>
    <d v="2019-06-25T11:30:00"/>
    <x v="17"/>
    <s v="X731CV"/>
    <n v="15"/>
    <s v="X631CV"/>
    <m/>
    <s v="L"/>
    <d v="1941-02-08T00:00:00"/>
  </r>
  <r>
    <n v="1355"/>
    <s v="Bleijswijk-van Abswoude"/>
    <d v="2019-06-25T11:30:00"/>
    <x v="15"/>
    <s v="X731CV"/>
    <n v="20"/>
    <s v="X631CV"/>
    <n v="0"/>
    <s v="L"/>
    <d v="1943-05-24T00:00:00"/>
  </r>
  <r>
    <n v="20728"/>
    <s v="Reep"/>
    <d v="2019-06-25T11:30:00"/>
    <x v="24"/>
    <s v="X731CV"/>
    <n v="30"/>
    <s v="X631CV"/>
    <m/>
    <s v="L"/>
    <d v="1994-02-21T00:00:00"/>
  </r>
  <r>
    <n v="20524"/>
    <s v="Ven"/>
    <d v="2019-06-25T11:30:00"/>
    <x v="11"/>
    <s v="X731CV"/>
    <n v="30"/>
    <s v="X631CV"/>
    <n v="0"/>
    <s v="L"/>
    <d v="2007-08-24T00:00:00"/>
  </r>
  <r>
    <n v="36485"/>
    <s v="Timmermans"/>
    <d v="2019-06-25T11:30:00"/>
    <x v="18"/>
    <s v="X731CV"/>
    <n v="30"/>
    <s v="X631CV"/>
    <m/>
    <s v="L"/>
    <d v="1948-06-26T00:00:00"/>
  </r>
  <r>
    <n v="30064"/>
    <s v="Wigmans"/>
    <d v="2019-06-25T11:45:00"/>
    <x v="17"/>
    <s v="X731CV"/>
    <n v="15"/>
    <s v="X631CV"/>
    <m/>
    <s v="L"/>
    <d v="1947-05-27T00:00:00"/>
  </r>
  <r>
    <n v="3725"/>
    <s v="Westenberg"/>
    <d v="2019-06-25T11:45:00"/>
    <x v="44"/>
    <s v="X731CV"/>
    <n v="15"/>
    <s v="X631CV"/>
    <m/>
    <s v="L"/>
    <d v="1942-12-14T00:00:00"/>
  </r>
  <r>
    <n v="30508"/>
    <s v="Nobbe"/>
    <d v="2019-06-25T12:30:00"/>
    <x v="17"/>
    <s v="X731CV"/>
    <n v="15"/>
    <s v="X631CV"/>
    <m/>
    <s v="L"/>
    <d v="1954-01-01T00:00:00"/>
  </r>
  <r>
    <n v="27428"/>
    <s v="Fransz"/>
    <d v="2019-06-25T12:30:00"/>
    <x v="8"/>
    <s v="X731CV"/>
    <n v="15"/>
    <s v="X631CV"/>
    <m/>
    <s v="L"/>
    <d v="1950-03-15T00:00:00"/>
  </r>
  <r>
    <n v="20917"/>
    <s v="Ouzid"/>
    <d v="2019-06-25T12:30:00"/>
    <x v="24"/>
    <s v="X731CV"/>
    <n v="30"/>
    <s v="X631CV"/>
    <m/>
    <s v="L"/>
    <d v="1966-04-02T00:00:00"/>
  </r>
  <r>
    <n v="9569"/>
    <s v="Kamphuis"/>
    <d v="2019-06-25T12:30:00"/>
    <x v="11"/>
    <s v="X731CV"/>
    <n v="30"/>
    <s v="X631CV"/>
    <m/>
    <s v="L"/>
    <d v="1972-06-05T00:00:00"/>
  </r>
  <r>
    <n v="30540"/>
    <s v="Krikorian"/>
    <d v="2019-06-25T12:30:00"/>
    <x v="4"/>
    <s v="X731CV"/>
    <n v="30"/>
    <s v="X631CV"/>
    <m/>
    <s v="L"/>
    <d v="2009-12-02T00:00:00"/>
  </r>
  <r>
    <n v="23580"/>
    <s v="Tuip"/>
    <d v="2019-06-25T12:30:00"/>
    <x v="1"/>
    <s v="X731CV"/>
    <n v="45"/>
    <s v="X631CV"/>
    <m/>
    <s v="L"/>
    <d v="2007-05-16T00:00:00"/>
  </r>
  <r>
    <n v="4681"/>
    <s v="Persad"/>
    <d v="2019-06-25T12:30:00"/>
    <x v="10"/>
    <s v="X731CV"/>
    <n v="45"/>
    <s v="X631CV"/>
    <m/>
    <s v="L"/>
    <d v="1994-12-06T00:00:00"/>
  </r>
  <r>
    <n v="25991"/>
    <s v="Vries"/>
    <d v="2019-06-25T12:30:00"/>
    <x v="15"/>
    <s v="X731CV"/>
    <n v="45"/>
    <s v="X631CV"/>
    <m/>
    <s v="L"/>
    <d v="1946-09-29T00:00:00"/>
  </r>
  <r>
    <n v="34169"/>
    <s v="Kruseman van Tol"/>
    <d v="2019-06-25T12:30:00"/>
    <x v="18"/>
    <s v="X731CV"/>
    <n v="45"/>
    <s v="X631CV"/>
    <n v="0"/>
    <s v="L"/>
    <d v="1942-11-01T00:00:00"/>
  </r>
  <r>
    <n v="33651"/>
    <s v="Jesus Madeira"/>
    <d v="2019-06-25T12:30:00"/>
    <x v="44"/>
    <s v="X731CV"/>
    <n v="45"/>
    <s v="X631CV"/>
    <m/>
    <s v="L"/>
    <d v="1967-01-18T00:00:00"/>
  </r>
  <r>
    <n v="1355"/>
    <s v="Bleijswijk-van Abswoude"/>
    <d v="2019-06-25T12:30:00"/>
    <x v="2"/>
    <s v="X731CV"/>
    <n v="60"/>
    <s v="X631CV"/>
    <m/>
    <s v="L"/>
    <d v="1943-05-24T00:00:00"/>
  </r>
  <r>
    <n v="26286"/>
    <s v="Helder"/>
    <d v="2019-06-25T12:30:00"/>
    <x v="21"/>
    <s v="X731CV"/>
    <n v="60"/>
    <s v="X631CV"/>
    <m/>
    <s v="L"/>
    <d v="1970-05-18T00:00:00"/>
  </r>
  <r>
    <n v="33871"/>
    <s v="Diepenhorst"/>
    <d v="2019-06-25T12:30:00"/>
    <x v="22"/>
    <s v="X731CV"/>
    <n v="60"/>
    <s v="X631CV"/>
    <n v="0"/>
    <s v="L"/>
    <d v="1972-03-14T00:00:00"/>
  </r>
  <r>
    <n v="30074"/>
    <s v="Mullink"/>
    <d v="2019-06-25T12:30:00"/>
    <x v="20"/>
    <s v="X731CV"/>
    <n v="180"/>
    <s v="X631CV"/>
    <n v="0"/>
    <s v="L"/>
    <d v="2006-02-02T00:00:00"/>
  </r>
  <r>
    <n v="9952"/>
    <s v="Kuiperij"/>
    <d v="2019-06-25T12:45:00"/>
    <x v="8"/>
    <s v="X731CV"/>
    <n v="30"/>
    <s v="X631CV"/>
    <m/>
    <s v="L"/>
    <d v="1958-04-28T00:00:00"/>
  </r>
  <r>
    <n v="23278"/>
    <s v="Knebel"/>
    <d v="2019-06-25T12:45:00"/>
    <x v="17"/>
    <s v="X731CV"/>
    <n v="75"/>
    <s v="X631CV"/>
    <m/>
    <s v="L"/>
    <d v="1952-04-21T00:00:00"/>
  </r>
  <r>
    <n v="2111"/>
    <s v="Harkisoen"/>
    <d v="2019-06-25T13:00:00"/>
    <x v="18"/>
    <s v="X731CV"/>
    <n v="15"/>
    <s v="X631CV"/>
    <m/>
    <s v="L"/>
    <d v="1943-07-28T00:00:00"/>
  </r>
  <r>
    <n v="33086"/>
    <s v="Edens"/>
    <d v="2019-06-25T13:00:00"/>
    <x v="24"/>
    <s v="X731CV"/>
    <n v="30"/>
    <s v="X631CV"/>
    <m/>
    <s v="L"/>
    <d v="1929-03-07T00:00:00"/>
  </r>
  <r>
    <n v="35213"/>
    <s v="Dawson"/>
    <d v="2019-06-25T13:00:00"/>
    <x v="4"/>
    <s v="X731CV"/>
    <n v="45"/>
    <s v="X631CV"/>
    <m/>
    <s v="L"/>
    <d v="2009-11-05T00:00:00"/>
  </r>
  <r>
    <n v="23013"/>
    <s v="Sakr"/>
    <d v="2019-06-25T13:00:00"/>
    <x v="11"/>
    <s v="X731CV"/>
    <n v="60"/>
    <s v="X631CV"/>
    <n v="0"/>
    <s v="L"/>
    <d v="1995-07-15T00:00:00"/>
  </r>
  <r>
    <n v="25991"/>
    <s v="Vries"/>
    <d v="2019-06-25T13:15:00"/>
    <x v="8"/>
    <s v="X731CV"/>
    <n v="15"/>
    <s v="X631CV"/>
    <n v="0"/>
    <s v="L"/>
    <d v="1946-09-29T00:00:00"/>
  </r>
  <r>
    <n v="26339"/>
    <s v="Bolsman"/>
    <d v="2019-06-25T13:15:00"/>
    <x v="15"/>
    <s v="X731CV"/>
    <n v="30"/>
    <s v="X631CV"/>
    <m/>
    <s v="L"/>
    <d v="1949-12-22T00:00:00"/>
  </r>
  <r>
    <n v="20059"/>
    <s v="Haddouchi"/>
    <d v="2019-06-25T13:15:00"/>
    <x v="18"/>
    <s v="X731CV"/>
    <n v="30"/>
    <s v="X631CV"/>
    <m/>
    <s v="L"/>
    <d v="1977-05-25T00:00:00"/>
  </r>
  <r>
    <n v="20513"/>
    <s v="Mijnals"/>
    <d v="2019-06-25T13:15:00"/>
    <x v="10"/>
    <s v="X731CV"/>
    <n v="45"/>
    <s v="X631CV"/>
    <m/>
    <s v="L"/>
    <d v="2007-01-26T00:00:00"/>
  </r>
  <r>
    <n v="34310"/>
    <s v="Vermeulen"/>
    <d v="2019-06-25T13:15:00"/>
    <x v="44"/>
    <s v="X731CV"/>
    <n v="70"/>
    <s v="X631CV"/>
    <n v="0"/>
    <s v="L"/>
    <d v="1954-03-17T00:00:00"/>
  </r>
  <r>
    <n v="4076"/>
    <s v="Rijke"/>
    <d v="2019-06-25T13:30:00"/>
    <x v="24"/>
    <s v="X731CV"/>
    <n v="30"/>
    <s v="X631CV"/>
    <m/>
    <s v="L"/>
    <d v="1987-08-28T00:00:00"/>
  </r>
  <r>
    <n v="35130"/>
    <s v="Oosten"/>
    <d v="2019-06-25T13:30:00"/>
    <x v="21"/>
    <s v="X731CV"/>
    <n v="60"/>
    <s v="X631CV"/>
    <m/>
    <s v="L"/>
    <d v="1958-09-13T00:00:00"/>
  </r>
  <r>
    <n v="2655"/>
    <s v="Swart"/>
    <d v="2019-06-25T13:45:00"/>
    <x v="11"/>
    <s v="X731CV"/>
    <n v="15"/>
    <s v="X631CV"/>
    <n v="0"/>
    <s v="L"/>
    <d v="1989-07-28T00:00:00"/>
  </r>
  <r>
    <n v="32871"/>
    <s v="Schaken"/>
    <d v="2019-06-25T13:45:00"/>
    <x v="18"/>
    <s v="X731CV"/>
    <n v="30"/>
    <s v="X631CV"/>
    <m/>
    <s v="L"/>
    <d v="1955-06-16T00:00:00"/>
  </r>
  <r>
    <n v="35211"/>
    <s v="Hoogeveen"/>
    <d v="2019-06-25T13:45:00"/>
    <x v="1"/>
    <s v="X731CV"/>
    <n v="60"/>
    <s v="X631CV"/>
    <n v="0"/>
    <s v="L"/>
    <d v="2014-09-30T00:00:00"/>
  </r>
  <r>
    <n v="980"/>
    <s v="Casper"/>
    <d v="2019-06-25T13:45:00"/>
    <x v="8"/>
    <s v="X731CV"/>
    <n v="90"/>
    <s v="X631CV"/>
    <n v="0"/>
    <s v="L"/>
    <d v="1945-03-24T00:00:00"/>
  </r>
  <r>
    <n v="1860"/>
    <s v="Woiski"/>
    <d v="2019-06-25T14:00:00"/>
    <x v="15"/>
    <s v="X731CV"/>
    <n v="10"/>
    <s v="X631CV"/>
    <n v="0"/>
    <s v="L"/>
    <d v="1951-11-04T00:00:00"/>
  </r>
  <r>
    <n v="26339"/>
    <s v="Bolsman"/>
    <d v="2019-06-25T14:00:00"/>
    <x v="17"/>
    <s v="X731CV"/>
    <n v="15"/>
    <s v="X631CV"/>
    <m/>
    <s v="L"/>
    <d v="1949-12-22T00:00:00"/>
  </r>
  <r>
    <n v="10630"/>
    <s v="Wouterson"/>
    <d v="2019-06-25T14:00:00"/>
    <x v="10"/>
    <s v="X731CV"/>
    <n v="30"/>
    <s v="X631CV"/>
    <m/>
    <s v="L"/>
    <d v="2003-07-07T00:00:00"/>
  </r>
  <r>
    <n v="1849"/>
    <s v="Vaneman"/>
    <d v="2019-06-25T14:00:00"/>
    <x v="24"/>
    <s v="X731CV"/>
    <n v="30"/>
    <s v="X631CV"/>
    <m/>
    <s v="L"/>
    <d v="1988-03-31T00:00:00"/>
  </r>
  <r>
    <n v="31987"/>
    <s v="Kranenburg"/>
    <d v="2019-06-25T14:00:00"/>
    <x v="11"/>
    <s v="X731CV"/>
    <n v="30"/>
    <s v="X631CV"/>
    <n v="0"/>
    <s v="L"/>
    <d v="1987-07-21T00:00:00"/>
  </r>
  <r>
    <n v="27843"/>
    <s v="Beganovic"/>
    <d v="2019-06-25T14:15:00"/>
    <x v="17"/>
    <s v="X731CV"/>
    <n v="15"/>
    <s v="X631CV"/>
    <m/>
    <s v="L"/>
    <d v="1965-05-12T00:00:00"/>
  </r>
  <r>
    <n v="11501"/>
    <s v="Baan"/>
    <d v="2019-06-25T14:15:00"/>
    <x v="18"/>
    <s v="X731CV"/>
    <n v="30"/>
    <s v="X631CV"/>
    <n v="0"/>
    <s v="L"/>
    <d v="1946-05-10T00:00:00"/>
  </r>
  <r>
    <n v="7555"/>
    <s v="Klappe"/>
    <d v="2019-06-25T14:30:00"/>
    <x v="15"/>
    <s v="X731CV"/>
    <n v="5"/>
    <s v="X631CV"/>
    <n v="0"/>
    <s v="L"/>
    <d v="1952-07-23T00:00:00"/>
  </r>
  <r>
    <n v="35644"/>
    <s v="Romswinckel"/>
    <d v="2019-06-25T14:30:00"/>
    <x v="11"/>
    <s v="X731CV"/>
    <n v="15"/>
    <s v="X631CV"/>
    <m/>
    <s v="L"/>
    <d v="2010-09-09T00:00:00"/>
  </r>
  <r>
    <n v="1860"/>
    <s v="Woiski"/>
    <d v="2019-06-25T14:30:00"/>
    <x v="2"/>
    <s v="X731CV"/>
    <n v="30"/>
    <s v="X631CV"/>
    <m/>
    <s v="L"/>
    <d v="1951-11-04T00:00:00"/>
  </r>
  <r>
    <n v="32165"/>
    <s v="Koca"/>
    <d v="2019-06-25T14:30:00"/>
    <x v="1"/>
    <s v="X731CV"/>
    <n v="30"/>
    <s v="X631CV"/>
    <m/>
    <s v="L"/>
    <d v="2010-07-16T00:00:00"/>
  </r>
  <r>
    <n v="36161"/>
    <s v="Malik Shahi"/>
    <d v="2019-06-25T14:30:00"/>
    <x v="4"/>
    <s v="X731CV"/>
    <n v="30"/>
    <s v="X631CV"/>
    <n v="0"/>
    <s v="L"/>
    <d v="2014-02-07T00:00:00"/>
  </r>
  <r>
    <n v="36882"/>
    <s v="Karbet"/>
    <d v="2019-06-25T14:30:00"/>
    <x v="10"/>
    <s v="X731CV"/>
    <n v="45"/>
    <s v="X631CV"/>
    <n v="0"/>
    <s v="L"/>
    <d v="2015-09-26T00:00:00"/>
  </r>
  <r>
    <n v="33489"/>
    <s v="Poldervaart"/>
    <d v="2019-06-25T14:30:00"/>
    <x v="21"/>
    <s v="X731CV"/>
    <n v="60"/>
    <s v="X631CV"/>
    <m/>
    <s v="L"/>
    <d v="1972-12-07T00:00:00"/>
  </r>
  <r>
    <n v="13022"/>
    <s v="Strik-Post"/>
    <d v="2019-06-25T14:30:00"/>
    <x v="17"/>
    <s v="X731CV"/>
    <n v="60"/>
    <s v="X631CV"/>
    <m/>
    <s v="L"/>
    <d v="1962-04-04T00:00:00"/>
  </r>
  <r>
    <n v="34312"/>
    <s v="Kok"/>
    <d v="2019-06-25T14:45:00"/>
    <x v="18"/>
    <s v="X731CV"/>
    <n v="30"/>
    <s v="X631CV"/>
    <n v="0"/>
    <s v="L"/>
    <d v="1948-04-09T00:00:00"/>
  </r>
  <r>
    <n v="36377"/>
    <s v="Korst"/>
    <d v="2019-06-25T14:45:00"/>
    <x v="22"/>
    <s v="X731CV"/>
    <n v="45"/>
    <s v="X631CV"/>
    <n v="0"/>
    <s v="L"/>
    <d v="1945-12-02T00:00:00"/>
  </r>
  <r>
    <n v="33143"/>
    <s v="Lammers"/>
    <d v="2019-06-25T15:00:00"/>
    <x v="15"/>
    <s v="X731CV"/>
    <n v="10"/>
    <s v="X631CV"/>
    <n v="0"/>
    <s v="L"/>
    <d v="1942-05-15T00:00:00"/>
  </r>
  <r>
    <n v="7555"/>
    <s v="Klappe"/>
    <d v="2019-06-25T15:00:00"/>
    <x v="2"/>
    <s v="X731CV"/>
    <n v="15"/>
    <s v="X631CV"/>
    <n v="0"/>
    <s v="L"/>
    <d v="1952-07-23T00:00:00"/>
  </r>
  <r>
    <n v="34039"/>
    <s v="Koca"/>
    <d v="2019-06-25T15:00:00"/>
    <x v="1"/>
    <s v="X731CV"/>
    <n v="30"/>
    <s v="X631CV"/>
    <m/>
    <s v="L"/>
    <d v="2004-10-28T00:00:00"/>
  </r>
  <r>
    <n v="33566"/>
    <s v="Sluis"/>
    <d v="2019-06-25T15:00:00"/>
    <x v="4"/>
    <s v="X731CV"/>
    <n v="30"/>
    <s v="X631CV"/>
    <m/>
    <s v="L"/>
    <d v="2012-12-10T00:00:00"/>
  </r>
  <r>
    <n v="11555"/>
    <s v="Samsoedien"/>
    <d v="2019-06-25T15:15:00"/>
    <x v="10"/>
    <s v="X731CV"/>
    <n v="45"/>
    <s v="X631CV"/>
    <m/>
    <s v="L"/>
    <d v="2003-02-11T00:00:00"/>
  </r>
  <r>
    <n v="33143"/>
    <s v="Lammers"/>
    <d v="2019-06-25T15:30:00"/>
    <x v="2"/>
    <s v="X731CV"/>
    <n v="30"/>
    <s v="X631CV"/>
    <m/>
    <s v="L"/>
    <d v="1942-05-15T00:00:00"/>
  </r>
  <r>
    <n v="35588"/>
    <s v="Puskaric"/>
    <d v="2019-06-25T15:30:00"/>
    <x v="1"/>
    <s v="X731CV"/>
    <n v="30"/>
    <s v="X631CV"/>
    <m/>
    <s v="L"/>
    <d v="2015-10-26T00:00:00"/>
  </r>
  <r>
    <n v="26507"/>
    <s v="Spelde"/>
    <d v="2019-06-25T15:30:00"/>
    <x v="17"/>
    <s v="X731CV"/>
    <n v="30"/>
    <s v="X631CV"/>
    <m/>
    <s v="L"/>
    <d v="1964-10-25T00:00:00"/>
  </r>
  <r>
    <n v="36226"/>
    <s v="Tas"/>
    <d v="2019-06-25T15:30:00"/>
    <x v="4"/>
    <s v="X731CV"/>
    <n v="30"/>
    <s v="X631CV"/>
    <m/>
    <s v="L"/>
    <d v="2013-11-08T00:00:00"/>
  </r>
  <r>
    <n v="21244"/>
    <s v="Montolalu"/>
    <d v="2019-06-25T15:30:00"/>
    <x v="8"/>
    <s v="X731CV"/>
    <n v="30"/>
    <s v="X631CV"/>
    <m/>
    <s v="L"/>
    <d v="1950-02-14T00:00:00"/>
  </r>
  <r>
    <n v="24310"/>
    <s v="Chidi"/>
    <d v="2019-06-25T15:45:00"/>
    <x v="11"/>
    <s v="X731CV"/>
    <n v="30"/>
    <s v="X631CV"/>
    <m/>
    <s v="L"/>
    <d v="2008-04-03T00:00:00"/>
  </r>
  <r>
    <n v="27646"/>
    <s v="Heuvel"/>
    <d v="2019-06-26T08:15:00"/>
    <x v="52"/>
    <s v="X731CV"/>
    <n v="30"/>
    <s v="X631CV"/>
    <m/>
    <s v="L"/>
    <d v="1958-08-15T00:00:00"/>
  </r>
  <r>
    <n v="24626"/>
    <s v="Doganay"/>
    <d v="2019-06-26T08:15:00"/>
    <x v="10"/>
    <s v="X731CV"/>
    <n v="45"/>
    <s v="X631CV"/>
    <n v="0"/>
    <s v="L"/>
    <d v="2011-04-04T00:00:00"/>
  </r>
  <r>
    <n v="11510"/>
    <s v="Kloosterman"/>
    <d v="2019-06-26T08:15:00"/>
    <x v="17"/>
    <s v="X731CV"/>
    <n v="45"/>
    <s v="X631CV"/>
    <m/>
    <s v="L"/>
    <d v="1949-10-05T00:00:00"/>
  </r>
  <r>
    <n v="33337"/>
    <s v="Box"/>
    <d v="2019-06-26T08:15:00"/>
    <x v="26"/>
    <s v="X731CV"/>
    <n v="60"/>
    <s v="X631CV"/>
    <m/>
    <s v="L"/>
    <d v="1953-08-31T00:00:00"/>
  </r>
  <r>
    <n v="34858"/>
    <s v="Hasselt"/>
    <d v="2019-06-26T08:15:00"/>
    <x v="21"/>
    <s v="X731CV"/>
    <n v="60"/>
    <s v="X631CV"/>
    <m/>
    <s v="A"/>
    <d v="1974-01-14T00:00:00"/>
  </r>
  <r>
    <n v="34750"/>
    <s v="Busker"/>
    <d v="2019-06-26T08:15:00"/>
    <x v="0"/>
    <s v="X731CV"/>
    <n v="60"/>
    <s v="X631CV"/>
    <m/>
    <s v="L"/>
    <d v="1998-06-23T00:00:00"/>
  </r>
  <r>
    <n v="17464"/>
    <s v="Badal-Chawdhari"/>
    <d v="2019-06-26T08:15:00"/>
    <x v="31"/>
    <s v="X731CV"/>
    <n v="75"/>
    <s v="X631CV"/>
    <n v="0"/>
    <s v="L"/>
    <d v="1967-06-28T00:00:00"/>
  </r>
  <r>
    <n v="35146"/>
    <s v="Beverli"/>
    <d v="2019-06-26T08:45:00"/>
    <x v="28"/>
    <s v="X731CV"/>
    <n v="45"/>
    <s v="X631CV"/>
    <n v="0"/>
    <s v="L"/>
    <d v="1932-01-02T00:00:00"/>
  </r>
  <r>
    <n v="34102"/>
    <s v="Hoogeland-van Meeteren"/>
    <d v="2019-06-26T08:45:00"/>
    <x v="52"/>
    <s v="X731CV"/>
    <n v="60"/>
    <s v="X631CV"/>
    <n v="0"/>
    <s v="L"/>
    <d v="1950-09-21T00:00:00"/>
  </r>
  <r>
    <n v="33799"/>
    <s v="Elbashir"/>
    <d v="2019-06-26T08:45:00"/>
    <x v="46"/>
    <s v="X731CV"/>
    <n v="75"/>
    <s v="X631CV"/>
    <m/>
    <s v="L"/>
    <d v="1988-06-22T00:00:00"/>
  </r>
  <r>
    <n v="2774"/>
    <s v="Tromp"/>
    <d v="2019-06-26T09:00:00"/>
    <x v="10"/>
    <s v="X731CV"/>
    <n v="45"/>
    <s v="X631CV"/>
    <m/>
    <s v="L"/>
    <d v="1997-10-27T00:00:00"/>
  </r>
  <r>
    <n v="34935"/>
    <s v="Hafeez"/>
    <d v="2019-06-26T09:00:00"/>
    <x v="17"/>
    <s v="X731CV"/>
    <n v="45"/>
    <s v="X631CV"/>
    <m/>
    <s v="L"/>
    <d v="1998-01-29T00:00:00"/>
  </r>
  <r>
    <n v="26077"/>
    <s v="Dekker"/>
    <d v="2019-06-26T09:15:00"/>
    <x v="26"/>
    <s v="X731CV"/>
    <n v="30"/>
    <s v="X631CV"/>
    <m/>
    <s v="L"/>
    <d v="1966-07-27T00:00:00"/>
  </r>
  <r>
    <n v="35014"/>
    <s v="Mahalla"/>
    <d v="2019-06-26T09:15:00"/>
    <x v="21"/>
    <s v="X731CV"/>
    <n v="45"/>
    <s v="X631CV"/>
    <m/>
    <s v="L"/>
    <d v="1974-05-21T00:00:00"/>
  </r>
  <r>
    <n v="7690"/>
    <s v="Köse"/>
    <d v="2019-06-26T09:30:00"/>
    <x v="2"/>
    <s v="X731CV"/>
    <n v="30"/>
    <s v="X631CV"/>
    <m/>
    <s v="L"/>
    <d v="1977-08-01T00:00:00"/>
  </r>
  <r>
    <n v="31592"/>
    <s v="Geenen"/>
    <d v="2019-06-26T09:30:00"/>
    <x v="31"/>
    <s v="X731CV"/>
    <n v="30"/>
    <s v="X631CV"/>
    <n v="0"/>
    <s v="L"/>
    <d v="1980-08-10T00:00:00"/>
  </r>
  <r>
    <n v="31989"/>
    <s v="Wagner"/>
    <d v="2019-06-26T09:30:00"/>
    <x v="43"/>
    <s v="X731CV"/>
    <n v="60"/>
    <s v="X631CV"/>
    <m/>
    <s v="L"/>
    <d v="1967-05-19T00:00:00"/>
  </r>
  <r>
    <n v="35133"/>
    <s v="Arsenovic"/>
    <d v="2019-06-26T09:45:00"/>
    <x v="26"/>
    <s v="X731CV"/>
    <n v="30"/>
    <s v="X631CV"/>
    <m/>
    <s v="L"/>
    <d v="1987-06-17T00:00:00"/>
  </r>
  <r>
    <n v="10355"/>
    <s v="Pinas"/>
    <d v="2019-06-26T09:45:00"/>
    <x v="10"/>
    <s v="X731CV"/>
    <n v="30"/>
    <s v="X631CV"/>
    <m/>
    <s v="L"/>
    <d v="1994-08-04T00:00:00"/>
  </r>
  <r>
    <n v="23981"/>
    <s v="Pieterse"/>
    <d v="2019-06-26T09:45:00"/>
    <x v="17"/>
    <s v="X731CV"/>
    <n v="45"/>
    <s v="X631CV"/>
    <m/>
    <s v="L"/>
    <d v="1975-08-08T00:00:00"/>
  </r>
  <r>
    <n v="35701"/>
    <s v="Wisman"/>
    <d v="2019-06-26T09:45:00"/>
    <x v="28"/>
    <s v="X731CV"/>
    <n v="60"/>
    <s v="X631CV"/>
    <m/>
    <s v="L"/>
    <d v="1933-05-30T00:00:00"/>
  </r>
  <r>
    <n v="23764"/>
    <s v="Kuijs"/>
    <d v="2019-06-26T10:00:00"/>
    <x v="13"/>
    <s v="X731CV"/>
    <n v="30"/>
    <s v="X631CV"/>
    <m/>
    <s v="L"/>
    <d v="2008-10-11T00:00:00"/>
  </r>
  <r>
    <n v="21139"/>
    <s v="Kuijs"/>
    <d v="2019-06-26T10:00:00"/>
    <x v="46"/>
    <s v="X731CV"/>
    <n v="30"/>
    <s v="X631CV"/>
    <m/>
    <s v="L"/>
    <d v="2007-02-16T00:00:00"/>
  </r>
  <r>
    <n v="29504"/>
    <s v="Mekenkamp"/>
    <d v="2019-06-26T10:00:00"/>
    <x v="21"/>
    <s v="X731CV"/>
    <n v="60"/>
    <s v="X631CV"/>
    <m/>
    <s v="L"/>
    <d v="1992-05-10T00:00:00"/>
  </r>
  <r>
    <n v="22270"/>
    <s v="Donmez"/>
    <d v="2019-06-26T10:00:00"/>
    <x v="0"/>
    <s v="X731CV"/>
    <n v="60"/>
    <s v="X631CV"/>
    <n v="0"/>
    <s v="L"/>
    <d v="2008-05-23T00:00:00"/>
  </r>
  <r>
    <n v="36677"/>
    <s v="Roos"/>
    <d v="2019-06-26T10:00:00"/>
    <x v="30"/>
    <s v="X731CV"/>
    <n v="155"/>
    <s v="X631CV"/>
    <n v="0"/>
    <s v="L"/>
    <d v="1945-06-15T00:00:00"/>
  </r>
  <r>
    <n v="8548"/>
    <s v="Pols"/>
    <d v="2019-06-26T10:15:00"/>
    <x v="10"/>
    <s v="X731CV"/>
    <n v="45"/>
    <s v="X631CV"/>
    <m/>
    <s v="L"/>
    <d v="1999-08-08T00:00:00"/>
  </r>
  <r>
    <n v="20948"/>
    <s v="Eftekharzadeh"/>
    <d v="2019-06-26T10:15:00"/>
    <x v="29"/>
    <s v="X731CV"/>
    <n v="105"/>
    <s v="X631CV"/>
    <m/>
    <s v="L"/>
    <d v="1948-07-01T00:00:00"/>
  </r>
  <r>
    <n v="21139"/>
    <s v="Kuijs"/>
    <d v="2019-06-26T10:30:00"/>
    <x v="13"/>
    <s v="X731CV"/>
    <n v="30"/>
    <s v="X631CV"/>
    <m/>
    <s v="L"/>
    <d v="2007-02-16T00:00:00"/>
  </r>
  <r>
    <n v="23764"/>
    <s v="Kuijs"/>
    <d v="2019-06-26T10:30:00"/>
    <x v="46"/>
    <s v="X731CV"/>
    <n v="30"/>
    <s v="X631CV"/>
    <n v="0"/>
    <s v="L"/>
    <d v="2008-10-11T00:00:00"/>
  </r>
  <r>
    <n v="30975"/>
    <s v="Lodewijks"/>
    <d v="2019-06-26T10:30:00"/>
    <x v="31"/>
    <s v="X731CV"/>
    <n v="30"/>
    <s v="X631CV"/>
    <m/>
    <s v="L"/>
    <d v="1954-03-26T00:00:00"/>
  </r>
  <r>
    <n v="32744"/>
    <s v="Mierlo"/>
    <d v="2019-06-26T10:30:00"/>
    <x v="43"/>
    <s v="X731CV"/>
    <n v="45"/>
    <s v="X631CV"/>
    <m/>
    <s v="L"/>
    <d v="1965-02-09T00:00:00"/>
  </r>
  <r>
    <n v="31033"/>
    <s v="Fiechter"/>
    <d v="2019-06-26T10:30:00"/>
    <x v="17"/>
    <s v="X731CV"/>
    <n v="45"/>
    <s v="X631CV"/>
    <n v="0"/>
    <s v="L"/>
    <d v="1963-08-13T00:00:00"/>
  </r>
  <r>
    <n v="34316"/>
    <s v="Olijfveld"/>
    <d v="2019-06-26T10:30:00"/>
    <x v="52"/>
    <s v="X731CV"/>
    <n v="60"/>
    <s v="X631CV"/>
    <m/>
    <s v="L"/>
    <d v="1984-05-18T00:00:00"/>
  </r>
  <r>
    <n v="35909"/>
    <s v="Spiekstra"/>
    <d v="2019-06-26T10:30:00"/>
    <x v="26"/>
    <s v="X731CV"/>
    <n v="90"/>
    <s v="X631CV"/>
    <m/>
    <s v="L"/>
    <d v="1959-09-03T00:00:00"/>
  </r>
  <r>
    <n v="1870"/>
    <s v="Iallouchen"/>
    <d v="2019-06-26T10:45:00"/>
    <x v="46"/>
    <s v="X731CV"/>
    <n v="30"/>
    <s v="X631CV"/>
    <m/>
    <s v="L"/>
    <d v="1981-07-13T00:00:00"/>
  </r>
  <r>
    <n v="35001"/>
    <s v="Brummelen"/>
    <d v="2019-06-26T11:00:00"/>
    <x v="21"/>
    <s v="X731CV"/>
    <n v="30"/>
    <s v="X631CV"/>
    <m/>
    <s v="L"/>
    <d v="1964-12-24T00:00:00"/>
  </r>
  <r>
    <n v="15846"/>
    <s v="Dorth Burger"/>
    <d v="2019-06-26T11:00:00"/>
    <x v="2"/>
    <s v="X731CV"/>
    <n v="60"/>
    <s v="X631CV"/>
    <m/>
    <s v="L"/>
    <d v="1958-05-30T00:00:00"/>
  </r>
  <r>
    <n v="26688"/>
    <s v="Plet"/>
    <d v="2019-06-26T11:00:00"/>
    <x v="13"/>
    <s v="X731CV"/>
    <n v="60"/>
    <s v="X631CV"/>
    <m/>
    <s v="L"/>
    <d v="1969-05-28T00:00:00"/>
  </r>
  <r>
    <n v="3825"/>
    <s v="Sadia"/>
    <d v="2019-06-26T11:00:00"/>
    <x v="10"/>
    <s v="X731CV"/>
    <n v="60"/>
    <s v="X631CV"/>
    <m/>
    <s v="L"/>
    <d v="1996-01-08T00:00:00"/>
  </r>
  <r>
    <n v="31592"/>
    <s v="Geenen"/>
    <d v="2019-06-26T11:00:00"/>
    <x v="0"/>
    <s v="X731CV"/>
    <n v="60"/>
    <s v="X631CV"/>
    <m/>
    <s v="L"/>
    <d v="1980-08-10T00:00:00"/>
  </r>
  <r>
    <n v="9445"/>
    <s v="Kooiker"/>
    <d v="2019-06-26T11:15:00"/>
    <x v="43"/>
    <s v="X731CV"/>
    <n v="60"/>
    <s v="X631CV"/>
    <n v="0"/>
    <s v="L"/>
    <d v="1965-04-22T00:00:00"/>
  </r>
  <r>
    <n v="10016"/>
    <s v="Visser"/>
    <d v="2019-06-26T11:15:00"/>
    <x v="46"/>
    <s v="X731CV"/>
    <n v="60"/>
    <s v="X631CV"/>
    <n v="0"/>
    <s v="L"/>
    <d v="1980-10-12T00:00:00"/>
  </r>
  <r>
    <n v="35321"/>
    <s v="Ikhouane"/>
    <d v="2019-06-26T11:30:00"/>
    <x v="21"/>
    <s v="X731CV"/>
    <n v="15"/>
    <s v="X631CV"/>
    <m/>
    <s v="L"/>
    <d v="1966-08-11T00:00:00"/>
  </r>
  <r>
    <n v="14420"/>
    <s v="Worst-Lakke"/>
    <d v="2019-06-26T11:30:00"/>
    <x v="17"/>
    <s v="X731CV"/>
    <n v="15"/>
    <s v="X631CV"/>
    <m/>
    <s v="L"/>
    <d v="1943-08-28T00:00:00"/>
  </r>
  <r>
    <n v="9445"/>
    <s v="Kooiker"/>
    <d v="2019-06-26T11:45:00"/>
    <x v="21"/>
    <s v="X731CV"/>
    <n v="15"/>
    <s v="X631CV"/>
    <m/>
    <s v="L"/>
    <d v="1965-04-22T00:00:00"/>
  </r>
  <r>
    <n v="24313"/>
    <s v="Luthart-Rötgers"/>
    <d v="2019-06-26T11:45:00"/>
    <x v="17"/>
    <s v="X731CV"/>
    <n v="15"/>
    <s v="X631CV"/>
    <m/>
    <s v="L"/>
    <d v="1960-05-16T00:00:00"/>
  </r>
  <r>
    <n v="36167"/>
    <s v="Heuvel"/>
    <d v="2019-06-26T12:30:00"/>
    <x v="17"/>
    <s v="X731CV"/>
    <n v="30"/>
    <s v="X631CV"/>
    <m/>
    <s v="L"/>
    <d v="1954-06-20T00:00:00"/>
  </r>
  <r>
    <n v="29058"/>
    <s v="Valk"/>
    <d v="2019-06-26T12:30:00"/>
    <x v="13"/>
    <s v="X731CV"/>
    <n v="35"/>
    <s v="X631CV"/>
    <n v="0"/>
    <s v="L"/>
    <d v="1978-12-21T00:00:00"/>
  </r>
  <r>
    <n v="27901"/>
    <s v="Karsten"/>
    <d v="2019-06-26T12:30:00"/>
    <x v="2"/>
    <s v="X731CV"/>
    <n v="45"/>
    <s v="X631CV"/>
    <m/>
    <s v="L"/>
    <d v="1959-07-15T00:00:00"/>
  </r>
  <r>
    <n v="20362"/>
    <s v="KAMPMEIJER-SAKU"/>
    <d v="2019-06-26T12:30:00"/>
    <x v="26"/>
    <s v="X731CV"/>
    <n v="45"/>
    <s v="X631CV"/>
    <m/>
    <s v="L"/>
    <d v="1971-05-31T00:00:00"/>
  </r>
  <r>
    <n v="35902"/>
    <s v="Uysal"/>
    <d v="2019-06-26T12:30:00"/>
    <x v="10"/>
    <s v="X731CV"/>
    <n v="45"/>
    <s v="X631CV"/>
    <n v="0"/>
    <s v="L"/>
    <d v="2008-09-29T00:00:00"/>
  </r>
  <r>
    <n v="3552"/>
    <s v="Mac Gillavry"/>
    <d v="2019-06-26T12:30:00"/>
    <x v="46"/>
    <s v="X731CV"/>
    <n v="45"/>
    <s v="X631CV"/>
    <n v="0"/>
    <s v="L"/>
    <d v="1991-06-22T00:00:00"/>
  </r>
  <r>
    <n v="31080"/>
    <s v="Icke"/>
    <d v="2019-06-26T12:30:00"/>
    <x v="45"/>
    <s v="X731CV"/>
    <n v="60"/>
    <s v="X631CV"/>
    <n v="0"/>
    <s v="L"/>
    <d v="1955-04-05T00:00:00"/>
  </r>
  <r>
    <n v="22655"/>
    <s v="Hu"/>
    <d v="2019-06-26T12:30:00"/>
    <x v="0"/>
    <s v="X731CV"/>
    <n v="60"/>
    <s v="X631CV"/>
    <m/>
    <s v="L"/>
    <d v="2007-11-15T00:00:00"/>
  </r>
  <r>
    <n v="36853"/>
    <s v="Mumford"/>
    <d v="2019-06-26T12:30:00"/>
    <x v="42"/>
    <s v="X731CV"/>
    <n v="60"/>
    <s v="X631CV"/>
    <n v="0"/>
    <s v="L"/>
    <d v="1986-09-28T00:00:00"/>
  </r>
  <r>
    <n v="35510"/>
    <s v="Ven"/>
    <d v="2019-06-26T12:30:00"/>
    <x v="31"/>
    <s v="X731CV"/>
    <n v="210"/>
    <s v="X631CV"/>
    <m/>
    <s v="L"/>
    <d v="1959-04-09T00:00:00"/>
  </r>
  <r>
    <n v="34670"/>
    <s v="Brom-van Tijn"/>
    <d v="2019-06-26T13:00:00"/>
    <x v="29"/>
    <s v="X731CV"/>
    <n v="30"/>
    <s v="X631CV"/>
    <m/>
    <s v="L"/>
    <d v="1939-12-25T00:00:00"/>
  </r>
  <r>
    <n v="23234"/>
    <s v="Toorn"/>
    <d v="2019-06-26T13:00:00"/>
    <x v="17"/>
    <s v="X731CV"/>
    <n v="30"/>
    <s v="X631CV"/>
    <m/>
    <s v="L"/>
    <d v="1957-12-21T00:00:00"/>
  </r>
  <r>
    <n v="28212"/>
    <s v="Meijer"/>
    <d v="2019-06-26T13:15:00"/>
    <x v="26"/>
    <s v="X731CV"/>
    <n v="30"/>
    <s v="X631CV"/>
    <n v="0"/>
    <s v="L"/>
    <d v="1990-04-28T00:00:00"/>
  </r>
  <r>
    <n v="29218"/>
    <s v="Ye"/>
    <d v="2019-06-26T13:15:00"/>
    <x v="10"/>
    <s v="X731CV"/>
    <n v="45"/>
    <s v="X631CV"/>
    <m/>
    <s v="L"/>
    <d v="2010-09-21T00:00:00"/>
  </r>
  <r>
    <n v="13966"/>
    <s v="Merks"/>
    <d v="2019-06-26T13:15:00"/>
    <x v="46"/>
    <s v="X731CV"/>
    <n v="45"/>
    <s v="X631CV"/>
    <m/>
    <s v="L"/>
    <d v="2003-10-31T00:00:00"/>
  </r>
  <r>
    <n v="36382"/>
    <s v="Beek-Everaars"/>
    <d v="2019-06-26T13:15:00"/>
    <x v="2"/>
    <s v="X731CV"/>
    <n v="120"/>
    <s v="X631CV"/>
    <m/>
    <s v="L"/>
    <d v="1943-10-24T00:00:00"/>
  </r>
  <r>
    <n v="36361"/>
    <s v="Petersen"/>
    <d v="2019-06-26T13:30:00"/>
    <x v="29"/>
    <s v="X731CV"/>
    <n v="30"/>
    <s v="X631CV"/>
    <m/>
    <s v="L"/>
    <d v="1931-02-08T00:00:00"/>
  </r>
  <r>
    <n v="34313"/>
    <s v="Kuijpers-Veeningen"/>
    <d v="2019-06-26T13:30:00"/>
    <x v="17"/>
    <s v="X731CV"/>
    <n v="30"/>
    <s v="X631CV"/>
    <m/>
    <s v="L"/>
    <d v="1963-01-20T00:00:00"/>
  </r>
  <r>
    <n v="34313"/>
    <s v="Kuijpers-Veeningen"/>
    <d v="2019-06-26T13:30:00"/>
    <x v="52"/>
    <s v="X731CV"/>
    <n v="30"/>
    <s v="X631CV"/>
    <m/>
    <s v="L"/>
    <d v="1963-01-20T00:00:00"/>
  </r>
  <r>
    <n v="27166"/>
    <s v="Doruk"/>
    <d v="2019-06-26T13:30:00"/>
    <x v="0"/>
    <s v="X731CV"/>
    <n v="45"/>
    <s v="X631CV"/>
    <m/>
    <s v="L"/>
    <d v="2010-07-07T00:00:00"/>
  </r>
  <r>
    <n v="23762"/>
    <s v="Geldof"/>
    <d v="2019-06-26T13:30:00"/>
    <x v="42"/>
    <s v="X731CV"/>
    <n v="45"/>
    <s v="X631CV"/>
    <m/>
    <s v="L"/>
    <d v="1954-12-31T00:00:00"/>
  </r>
  <r>
    <n v="23225"/>
    <s v="Stapel"/>
    <d v="2019-06-26T13:30:00"/>
    <x v="13"/>
    <s v="X731CV"/>
    <n v="60"/>
    <s v="X631CV"/>
    <m/>
    <s v="L"/>
    <d v="1949-03-12T00:00:00"/>
  </r>
  <r>
    <n v="31801"/>
    <s v="Werneri"/>
    <d v="2019-06-26T13:30:00"/>
    <x v="28"/>
    <s v="X731CV"/>
    <n v="75"/>
    <s v="X631CV"/>
    <m/>
    <s v="L"/>
    <d v="1932-09-24T00:00:00"/>
  </r>
  <r>
    <n v="28320"/>
    <s v="Breedveld"/>
    <d v="2019-06-26T13:45:00"/>
    <x v="26"/>
    <s v="X731CV"/>
    <n v="30"/>
    <s v="X631CV"/>
    <n v="0"/>
    <s v="L"/>
    <d v="2004-08-06T00:00:00"/>
  </r>
  <r>
    <n v="23762"/>
    <s v="Geldof"/>
    <d v="2019-06-26T14:00:00"/>
    <x v="29"/>
    <s v="X731CV"/>
    <n v="30"/>
    <s v="X631CV"/>
    <m/>
    <s v="L"/>
    <d v="1954-12-31T00:00:00"/>
  </r>
  <r>
    <n v="34498"/>
    <s v="Tholen"/>
    <d v="2019-06-26T14:00:00"/>
    <x v="17"/>
    <s v="X731CV"/>
    <n v="30"/>
    <s v="X631CV"/>
    <m/>
    <s v="L"/>
    <d v="1986-09-09T00:00:00"/>
  </r>
  <r>
    <n v="24992"/>
    <s v="Mikhailovskaia"/>
    <d v="2019-06-26T14:00:00"/>
    <x v="10"/>
    <s v="X731CV"/>
    <n v="45"/>
    <s v="X631CV"/>
    <m/>
    <s v="L"/>
    <d v="2009-01-17T00:00:00"/>
  </r>
  <r>
    <n v="3778"/>
    <s v="Vries"/>
    <d v="2019-06-26T14:15:00"/>
    <x v="26"/>
    <s v="X731CV"/>
    <n v="30"/>
    <s v="X631CV"/>
    <n v="0"/>
    <s v="L"/>
    <d v="1946-06-03T00:00:00"/>
  </r>
  <r>
    <n v="24953"/>
    <s v="Smit"/>
    <d v="2019-06-26T14:15:00"/>
    <x v="42"/>
    <s v="X731CV"/>
    <n v="45"/>
    <s v="X631CV"/>
    <m/>
    <s v="L"/>
    <d v="1951-01-01T00:00:00"/>
  </r>
  <r>
    <n v="23384"/>
    <s v="Akyol"/>
    <d v="2019-06-26T14:15:00"/>
    <x v="0"/>
    <s v="X731CV"/>
    <n v="60"/>
    <s v="X631CV"/>
    <m/>
    <s v="L"/>
    <d v="1999-10-23T00:00:00"/>
  </r>
  <r>
    <n v="24953"/>
    <s v="Smit"/>
    <d v="2019-06-26T14:30:00"/>
    <x v="29"/>
    <s v="X731CV"/>
    <n v="30"/>
    <s v="X631CV"/>
    <m/>
    <s v="L"/>
    <d v="1951-01-01T00:00:00"/>
  </r>
  <r>
    <n v="23225"/>
    <s v="Stapel"/>
    <d v="2019-06-26T14:30:00"/>
    <x v="17"/>
    <s v="X731CV"/>
    <n v="30"/>
    <s v="X631CV"/>
    <m/>
    <s v="L"/>
    <d v="1949-03-12T00:00:00"/>
  </r>
  <r>
    <n v="33388"/>
    <s v="Korsten"/>
    <d v="2019-06-26T14:30:00"/>
    <x v="52"/>
    <s v="X731CV"/>
    <n v="45"/>
    <s v="X631CV"/>
    <m/>
    <s v="L"/>
    <d v="1966-01-09T00:00:00"/>
  </r>
  <r>
    <n v="27600"/>
    <s v="Haga"/>
    <d v="2019-06-26T14:30:00"/>
    <x v="13"/>
    <s v="X731CV"/>
    <n v="60"/>
    <s v="X631CV"/>
    <n v="0"/>
    <s v="L"/>
    <d v="1942-01-25T00:00:00"/>
  </r>
  <r>
    <n v="16248"/>
    <s v="Padam Sing"/>
    <d v="2019-06-26T14:45:00"/>
    <x v="10"/>
    <s v="X731CV"/>
    <n v="30"/>
    <s v="X631CV"/>
    <m/>
    <s v="L"/>
    <d v="2005-09-30T00:00:00"/>
  </r>
  <r>
    <n v="27600"/>
    <s v="Haga"/>
    <d v="2019-06-26T14:45:00"/>
    <x v="46"/>
    <s v="X731CV"/>
    <n v="30"/>
    <s v="X631CV"/>
    <m/>
    <s v="L"/>
    <d v="1942-01-25T00:00:00"/>
  </r>
  <r>
    <n v="32302"/>
    <s v="Stuivenberg"/>
    <d v="2019-06-26T15:00:00"/>
    <x v="17"/>
    <s v="X731CV"/>
    <n v="15"/>
    <s v="X631CV"/>
    <m/>
    <s v="L"/>
    <d v="1961-01-27T00:00:00"/>
  </r>
  <r>
    <n v="35353"/>
    <s v="Ven"/>
    <d v="2019-06-26T15:00:00"/>
    <x v="30"/>
    <s v="X731CV"/>
    <n v="30"/>
    <s v="X631CV"/>
    <m/>
    <s v="L"/>
    <d v="1935-06-19T00:00:00"/>
  </r>
  <r>
    <n v="32302"/>
    <s v="Stuivenberg"/>
    <d v="2019-06-26T15:00:00"/>
    <x v="29"/>
    <s v="X731CV"/>
    <n v="40"/>
    <s v="X631CV"/>
    <m/>
    <s v="L"/>
    <d v="1961-01-27T00:00:00"/>
  </r>
  <r>
    <n v="4692"/>
    <s v="Pors-Reijinga"/>
    <d v="2019-06-26T15:15:00"/>
    <x v="2"/>
    <s v="X731CV"/>
    <n v="45"/>
    <s v="X631CV"/>
    <m/>
    <s v="L"/>
    <d v="1956-04-01T00:00:00"/>
  </r>
  <r>
    <n v="36562"/>
    <s v="Dijke-de Nooyer"/>
    <d v="2019-06-26T15:15:00"/>
    <x v="26"/>
    <s v="X731CV"/>
    <n v="45"/>
    <s v="X631CV"/>
    <n v="0"/>
    <s v="L"/>
    <d v="1980-08-06T00:00:00"/>
  </r>
  <r>
    <n v="35019"/>
    <s v="Moes"/>
    <d v="2019-06-26T15:15:00"/>
    <x v="0"/>
    <s v="X731CV"/>
    <n v="45"/>
    <s v="X631CV"/>
    <m/>
    <s v="L"/>
    <d v="2013-09-29T00:00:00"/>
  </r>
  <r>
    <n v="2813"/>
    <s v="Schenk"/>
    <d v="2019-06-26T15:15:00"/>
    <x v="17"/>
    <s v="X731CV"/>
    <n v="45"/>
    <s v="X631CV"/>
    <m/>
    <s v="L"/>
    <d v="1962-10-15T00:00:00"/>
  </r>
  <r>
    <n v="34940"/>
    <s v="Janssen-Keet"/>
    <d v="2019-06-26T15:15:00"/>
    <x v="28"/>
    <s v="X731CV"/>
    <n v="45"/>
    <s v="X631CV"/>
    <n v="0"/>
    <s v="L"/>
    <d v="1940-01-25T00:00:00"/>
  </r>
  <r>
    <n v="36220"/>
    <s v="Assri"/>
    <d v="2019-06-27T08:00:00"/>
    <x v="26"/>
    <s v="X731CV"/>
    <n v="100"/>
    <s v="X631CV"/>
    <n v="100"/>
    <s v="L"/>
    <d v="2007-05-10T00:00:00"/>
  </r>
  <r>
    <n v="7407"/>
    <s v="Yosef"/>
    <d v="2019-06-27T08:00:00"/>
    <x v="32"/>
    <s v="X731CV"/>
    <n v="180"/>
    <s v="X631CV"/>
    <n v="180"/>
    <s v="L"/>
    <d v="1992-01-18T00:00:00"/>
  </r>
  <r>
    <n v="14496"/>
    <s v="Oliemuller"/>
    <d v="2019-06-27T08:15:00"/>
    <x v="10"/>
    <s v="X731CV"/>
    <n v="45"/>
    <s v="X631CV"/>
    <m/>
    <s v="L"/>
    <d v="2002-05-08T00:00:00"/>
  </r>
  <r>
    <n v="13958"/>
    <s v="Abdel Moaty"/>
    <d v="2019-06-27T08:15:00"/>
    <x v="0"/>
    <s v="X731CV"/>
    <n v="45"/>
    <s v="X631CV"/>
    <m/>
    <s v="L"/>
    <d v="1999-08-08T00:00:00"/>
  </r>
  <r>
    <n v="36844"/>
    <s v="Kolb"/>
    <d v="2019-06-27T08:30:00"/>
    <x v="50"/>
    <s v="X731CV"/>
    <n v="60"/>
    <s v="X631CV"/>
    <n v="0"/>
    <s v="L"/>
    <d v="1964-05-09T00:00:00"/>
  </r>
  <r>
    <n v="10936"/>
    <s v="Achaara"/>
    <d v="2019-06-27T08:45:00"/>
    <x v="3"/>
    <s v="X731CV"/>
    <n v="30"/>
    <s v="X631CV"/>
    <n v="0"/>
    <s v="L"/>
    <d v="1996-02-12T00:00:00"/>
  </r>
  <r>
    <n v="32441"/>
    <s v="Floo"/>
    <d v="2019-06-27T08:45:00"/>
    <x v="39"/>
    <s v="X731CV"/>
    <n v="45"/>
    <s v="X631CV"/>
    <m/>
    <s v="L"/>
    <d v="1956-04-16T00:00:00"/>
  </r>
  <r>
    <n v="7540"/>
    <s v="Bommel"/>
    <d v="2019-06-27T08:45:00"/>
    <x v="33"/>
    <s v="X731CV"/>
    <n v="60"/>
    <s v="X631CV"/>
    <n v="0"/>
    <s v="L"/>
    <d v="1970-02-18T00:00:00"/>
  </r>
  <r>
    <n v="35359"/>
    <s v="Hensens"/>
    <d v="2019-06-27T08:45:00"/>
    <x v="52"/>
    <s v="X731CV"/>
    <n v="75"/>
    <s v="X631CV"/>
    <m/>
    <s v="L"/>
    <d v="1965-02-06T00:00:00"/>
  </r>
  <r>
    <n v="10196"/>
    <s v="Hogenboom"/>
    <d v="2019-06-27T09:00:00"/>
    <x v="3"/>
    <s v="X731CV"/>
    <n v="30"/>
    <s v="X631CV"/>
    <m/>
    <s v="L"/>
    <d v="1996-11-15T00:00:00"/>
  </r>
  <r>
    <n v="34854"/>
    <s v="Tuna"/>
    <d v="2019-06-27T09:00:00"/>
    <x v="10"/>
    <s v="X731CV"/>
    <n v="45"/>
    <s v="X631CV"/>
    <m/>
    <s v="L"/>
    <d v="2012-04-20T00:00:00"/>
  </r>
  <r>
    <n v="35634"/>
    <s v="Middendorp"/>
    <d v="2019-06-27T09:00:00"/>
    <x v="0"/>
    <s v="X731CV"/>
    <n v="45"/>
    <s v="X631CV"/>
    <m/>
    <s v="L"/>
    <d v="2008-04-02T00:00:00"/>
  </r>
  <r>
    <n v="35654"/>
    <s v="Leeuw"/>
    <d v="2019-06-27T09:00:00"/>
    <x v="41"/>
    <s v="X731CV"/>
    <n v="60"/>
    <s v="X631CV"/>
    <m/>
    <s v="L"/>
    <d v="1967-10-06T00:00:00"/>
  </r>
  <r>
    <n v="35806"/>
    <s v="Dartel"/>
    <d v="2019-06-27T09:00:00"/>
    <x v="31"/>
    <s v="X731CV"/>
    <n v="180"/>
    <s v="X631CV"/>
    <m/>
    <s v="L"/>
    <d v="1998-02-22T00:00:00"/>
  </r>
  <r>
    <n v="29594"/>
    <s v="Aoulad Bouchta"/>
    <d v="2019-06-27T09:15:00"/>
    <x v="34"/>
    <s v="X731CV"/>
    <n v="45"/>
    <s v="X631CV"/>
    <m/>
    <s v="L"/>
    <d v="1980-07-09T00:00:00"/>
  </r>
  <r>
    <n v="7540"/>
    <s v="Bommel"/>
    <d v="2019-06-27T09:30:00"/>
    <x v="3"/>
    <s v="X731CV"/>
    <n v="15"/>
    <s v="X631CV"/>
    <n v="0"/>
    <s v="L"/>
    <d v="1970-02-18T00:00:00"/>
  </r>
  <r>
    <n v="35151"/>
    <s v="Kuipers"/>
    <d v="2019-06-27T09:30:00"/>
    <x v="46"/>
    <s v="X731CV"/>
    <n v="30"/>
    <s v="X631CV"/>
    <m/>
    <s v="L"/>
    <d v="1971-10-19T00:00:00"/>
  </r>
  <r>
    <n v="1200"/>
    <s v="Jamali"/>
    <d v="2019-06-27T09:30:00"/>
    <x v="39"/>
    <s v="X731CV"/>
    <n v="60"/>
    <s v="X631CV"/>
    <m/>
    <s v="L"/>
    <d v="1971-09-15T00:00:00"/>
  </r>
  <r>
    <n v="33357"/>
    <s v="Voet-Alma"/>
    <d v="2019-06-27T09:30:00"/>
    <x v="47"/>
    <s v="X731CV"/>
    <n v="60"/>
    <s v="X631CV"/>
    <m/>
    <s v="L"/>
    <d v="1941-10-20T00:00:00"/>
  </r>
  <r>
    <n v="30712"/>
    <s v="Duinkerken-Weide"/>
    <d v="2019-06-27T09:45:00"/>
    <x v="28"/>
    <s v="U35"/>
    <n v="30"/>
    <s v="X631CV"/>
    <m/>
    <s v="L"/>
    <d v="1955-09-02T00:00:00"/>
  </r>
  <r>
    <n v="1200"/>
    <s v="Jamali"/>
    <d v="2019-06-27T09:45:00"/>
    <x v="3"/>
    <s v="X731CV"/>
    <n v="30"/>
    <s v="X631CV"/>
    <n v="0"/>
    <s v="L"/>
    <d v="1971-09-15T00:00:00"/>
  </r>
  <r>
    <n v="36266"/>
    <s v="Baddaou"/>
    <d v="2019-06-27T09:45:00"/>
    <x v="35"/>
    <s v="X731CV"/>
    <n v="45"/>
    <s v="X631CV"/>
    <m/>
    <s v="L"/>
    <d v="1987-11-28T00:00:00"/>
  </r>
  <r>
    <n v="13877"/>
    <s v="Pijl"/>
    <d v="2019-06-27T09:45:00"/>
    <x v="10"/>
    <s v="X731CV"/>
    <n v="45"/>
    <s v="X631CV"/>
    <m/>
    <s v="L"/>
    <d v="2001-05-05T00:00:00"/>
  </r>
  <r>
    <n v="34751"/>
    <s v="Hafdi"/>
    <d v="2019-06-27T09:45:00"/>
    <x v="20"/>
    <s v="X731CV"/>
    <n v="90"/>
    <s v="X631CV"/>
    <m/>
    <s v="L"/>
    <d v="2008-02-12T00:00:00"/>
  </r>
  <r>
    <n v="20110"/>
    <s v="Zahhaf"/>
    <d v="2019-06-27T09:45:00"/>
    <x v="0"/>
    <s v="X731CV"/>
    <n v="30"/>
    <s v="X631CV"/>
    <m/>
    <s v="L"/>
    <d v="2002-10-31T00:00:00"/>
  </r>
  <r>
    <n v="36239"/>
    <s v="Haagsman"/>
    <d v="2019-06-27T10:00:00"/>
    <x v="50"/>
    <s v="X731CV"/>
    <n v="30"/>
    <s v="X631CV"/>
    <m/>
    <s v="L"/>
    <d v="2001-06-12T00:00:00"/>
  </r>
  <r>
    <n v="13132"/>
    <s v="Treffers"/>
    <d v="2019-06-27T10:00:00"/>
    <x v="3"/>
    <s v="X731CV"/>
    <n v="30"/>
    <s v="X631CV"/>
    <n v="0"/>
    <s v="L"/>
    <d v="1963-04-13T00:00:00"/>
  </r>
  <r>
    <n v="2582"/>
    <s v="Kandoussi"/>
    <d v="2019-06-27T10:00:00"/>
    <x v="34"/>
    <s v="X731CV"/>
    <n v="45"/>
    <s v="X631CV"/>
    <m/>
    <s v="L"/>
    <d v="1989-06-29T00:00:00"/>
  </r>
  <r>
    <n v="35897"/>
    <s v="Banel-Powel"/>
    <d v="2019-06-27T10:00:00"/>
    <x v="41"/>
    <s v="X731CV"/>
    <n v="60"/>
    <s v="X631CV"/>
    <n v="0"/>
    <s v="L"/>
    <d v="1950-08-09T00:00:00"/>
  </r>
  <r>
    <n v="30081"/>
    <s v="Oorthuys"/>
    <d v="2019-06-27T10:15:00"/>
    <x v="28"/>
    <s v="U35"/>
    <n v="30"/>
    <s v="X631CV"/>
    <m/>
    <s v="L"/>
    <d v="1941-05-28T00:00:00"/>
  </r>
  <r>
    <n v="36515"/>
    <s v="Kaid"/>
    <d v="2019-06-27T10:30:00"/>
    <x v="50"/>
    <s v="X731CV"/>
    <n v="30"/>
    <s v="X631CV"/>
    <m/>
    <s v="L"/>
    <d v="1966-01-01T00:00:00"/>
  </r>
  <r>
    <n v="34186"/>
    <s v="Koster"/>
    <d v="2019-06-27T10:30:00"/>
    <x v="52"/>
    <s v="X731CV"/>
    <n v="30"/>
    <s v="X631CV"/>
    <m/>
    <s v="L"/>
    <d v="1954-06-06T00:00:00"/>
  </r>
  <r>
    <n v="1145"/>
    <s v="Zulic"/>
    <d v="2019-06-27T10:30:00"/>
    <x v="3"/>
    <s v="X731CV"/>
    <n v="30"/>
    <s v="X631CV"/>
    <n v="0"/>
    <s v="L"/>
    <d v="1974-03-02T00:00:00"/>
  </r>
  <r>
    <n v="24356"/>
    <s v="Darlang"/>
    <d v="2019-06-27T10:30:00"/>
    <x v="39"/>
    <s v="X731CV"/>
    <n v="45"/>
    <s v="X631CV"/>
    <n v="0"/>
    <s v="L"/>
    <d v="1966-04-15T00:00:00"/>
  </r>
  <r>
    <n v="9555"/>
    <s v="Lindeboom"/>
    <d v="2019-06-27T10:30:00"/>
    <x v="10"/>
    <s v="X731CV"/>
    <n v="45"/>
    <s v="X631CV"/>
    <n v="0"/>
    <s v="L"/>
    <d v="1998-10-14T00:00:00"/>
  </r>
  <r>
    <n v="1145"/>
    <s v="Zulic"/>
    <d v="2019-06-27T10:30:00"/>
    <x v="0"/>
    <s v="X731CV"/>
    <n v="45"/>
    <s v="X631CV"/>
    <m/>
    <s v="L"/>
    <d v="1974-03-02T00:00:00"/>
  </r>
  <r>
    <n v="36555"/>
    <s v="Winters"/>
    <d v="2019-06-27T10:30:00"/>
    <x v="47"/>
    <s v="X731CV"/>
    <n v="60"/>
    <s v="X631CV"/>
    <m/>
    <s v="L"/>
    <d v="1952-03-15T00:00:00"/>
  </r>
  <r>
    <n v="19208"/>
    <s v="Aboud"/>
    <d v="2019-06-27T10:45:00"/>
    <x v="38"/>
    <s v="X731CV"/>
    <n v="0"/>
    <s v="X631CV"/>
    <n v="30"/>
    <s v="L"/>
    <d v="1984-12-08T00:00:00"/>
  </r>
  <r>
    <n v="24356"/>
    <s v="Darlang"/>
    <d v="2019-06-27T10:45:00"/>
    <x v="34"/>
    <s v="X731CV"/>
    <n v="30"/>
    <s v="X631CV"/>
    <n v="0"/>
    <s v="L"/>
    <d v="1966-04-15T00:00:00"/>
  </r>
  <r>
    <n v="35297"/>
    <s v="Postema-Rensema"/>
    <d v="2019-06-27T10:45:00"/>
    <x v="35"/>
    <s v="X731CV"/>
    <n v="75"/>
    <s v="X631CV"/>
    <m/>
    <s v="L"/>
    <d v="1949-04-21T00:00:00"/>
  </r>
  <r>
    <n v="25060"/>
    <s v="Meeussen"/>
    <d v="2019-06-27T11:00:00"/>
    <x v="50"/>
    <s v="X731CV"/>
    <n v="30"/>
    <s v="X631CV"/>
    <m/>
    <s v="L"/>
    <d v="1976-10-01T00:00:00"/>
  </r>
  <r>
    <n v="24259"/>
    <s v="Smit-Elders"/>
    <d v="2019-06-27T11:00:00"/>
    <x v="46"/>
    <s v="X731CV"/>
    <n v="60"/>
    <s v="X631CV"/>
    <m/>
    <s v="L"/>
    <d v="1946-08-05T00:00:00"/>
  </r>
  <r>
    <n v="32296"/>
    <s v="Géron-Pirotte"/>
    <d v="2019-06-27T11:00:00"/>
    <x v="52"/>
    <s v="X731CV"/>
    <n v="60"/>
    <s v="X631CV"/>
    <m/>
    <s v="L"/>
    <d v="1959-07-05T00:00:00"/>
  </r>
  <r>
    <n v="35407"/>
    <s v="Beurskens"/>
    <d v="2019-06-27T11:00:00"/>
    <x v="33"/>
    <s v="X731CV"/>
    <n v="60"/>
    <s v="X631CV"/>
    <m/>
    <s v="L"/>
    <d v="1988-10-13T00:00:00"/>
  </r>
  <r>
    <n v="9217"/>
    <s v="Verkuijl"/>
    <d v="2019-06-27T11:00:00"/>
    <x v="3"/>
    <s v="X731CV"/>
    <n v="60"/>
    <s v="X631CV"/>
    <m/>
    <s v="L"/>
    <d v="1966-02-05T00:00:00"/>
  </r>
  <r>
    <n v="9044"/>
    <s v="Berg"/>
    <d v="2019-06-27T11:00:00"/>
    <x v="26"/>
    <s v="X731CV"/>
    <n v="75"/>
    <s v="X631CV"/>
    <n v="75"/>
    <s v="L"/>
    <d v="1977-06-02T00:00:00"/>
  </r>
  <r>
    <n v="19208"/>
    <s v="Aboud"/>
    <d v="2019-06-27T11:00:00"/>
    <x v="32"/>
    <s v="X731CV"/>
    <n v="150"/>
    <s v="X631CV"/>
    <n v="150"/>
    <s v="L"/>
    <d v="1984-12-08T00:00:00"/>
  </r>
  <r>
    <n v="34377"/>
    <s v="Badaoui"/>
    <d v="2019-06-27T11:15:00"/>
    <x v="39"/>
    <s v="X731CV"/>
    <n v="45"/>
    <s v="X631CV"/>
    <m/>
    <s v="L"/>
    <d v="2002-08-10T00:00:00"/>
  </r>
  <r>
    <n v="33046"/>
    <s v="Voss"/>
    <d v="2019-06-27T11:15:00"/>
    <x v="10"/>
    <s v="X731CV"/>
    <n v="45"/>
    <s v="X631CV"/>
    <m/>
    <s v="L"/>
    <d v="2015-03-26T00:00:00"/>
  </r>
  <r>
    <n v="29462"/>
    <s v="Bohassani"/>
    <d v="2019-06-27T11:15:00"/>
    <x v="0"/>
    <s v="X731CV"/>
    <n v="45"/>
    <s v="X631CV"/>
    <m/>
    <s v="L"/>
    <d v="2005-04-21T00:00:00"/>
  </r>
  <r>
    <n v="35023"/>
    <s v="Knip"/>
    <d v="2019-06-27T11:15:00"/>
    <x v="20"/>
    <s v="X731CV"/>
    <n v="45"/>
    <s v="X631CV"/>
    <m/>
    <s v="L"/>
    <d v="1964-02-07T00:00:00"/>
  </r>
  <r>
    <n v="36682"/>
    <s v="Spier"/>
    <d v="2019-06-27T11:15:00"/>
    <x v="28"/>
    <s v="U35"/>
    <n v="45"/>
    <s v="X631CV"/>
    <m/>
    <s v="L"/>
    <d v="1942-08-30T00:00:00"/>
  </r>
  <r>
    <n v="35588"/>
    <s v="Puskaric"/>
    <d v="2019-06-27T11:30:00"/>
    <x v="38"/>
    <s v="X731CV"/>
    <n v="0"/>
    <s v="X631CV"/>
    <n v="30"/>
    <s v="L"/>
    <d v="2015-10-26T00:00:00"/>
  </r>
  <r>
    <n v="34302"/>
    <s v="LABLANS-CREEMERS"/>
    <d v="2019-06-27T11:30:00"/>
    <x v="41"/>
    <s v="X731CV"/>
    <n v="15"/>
    <s v="X631CV"/>
    <n v="0"/>
    <s v="L"/>
    <d v="1944-11-27T00:00:00"/>
  </r>
  <r>
    <n v="33913"/>
    <s v="Seedorf"/>
    <d v="2019-06-27T11:30:00"/>
    <x v="34"/>
    <s v="X731CV"/>
    <n v="30"/>
    <s v="X631CV"/>
    <m/>
    <s v="L"/>
    <d v="1990-12-07T00:00:00"/>
  </r>
  <r>
    <n v="2703"/>
    <s v="Graas"/>
    <d v="2019-06-27T11:30:00"/>
    <x v="47"/>
    <s v="X731CV"/>
    <n v="30"/>
    <s v="X631CV"/>
    <m/>
    <s v="L"/>
    <d v="1946-06-24T00:00:00"/>
  </r>
  <r>
    <n v="10493"/>
    <s v="Rekers"/>
    <d v="2019-06-27T12:30:00"/>
    <x v="34"/>
    <s v="X731CV"/>
    <n v="45"/>
    <s v="X631CV"/>
    <m/>
    <s v="L"/>
    <d v="1975-03-28T00:00:00"/>
  </r>
  <r>
    <n v="29146"/>
    <s v="Simson"/>
    <d v="2019-06-27T12:30:00"/>
    <x v="33"/>
    <s v="X731CV"/>
    <n v="45"/>
    <s v="X631CV"/>
    <m/>
    <s v="L"/>
    <d v="1989-06-18T00:00:00"/>
  </r>
  <r>
    <n v="19691"/>
    <s v="Ito"/>
    <d v="2019-06-27T12:30:00"/>
    <x v="3"/>
    <s v="X731CV"/>
    <n v="45"/>
    <s v="X631CV"/>
    <n v="0"/>
    <s v="L"/>
    <d v="1979-02-03T00:00:00"/>
  </r>
  <r>
    <n v="20263"/>
    <s v="Dijk"/>
    <d v="2019-06-27T12:30:00"/>
    <x v="39"/>
    <s v="X731CV"/>
    <n v="60"/>
    <s v="X631CV"/>
    <m/>
    <s v="L"/>
    <d v="1965-02-14T00:00:00"/>
  </r>
  <r>
    <n v="35679"/>
    <s v="Mulder"/>
    <d v="2019-06-27T12:30:00"/>
    <x v="35"/>
    <s v="X731CV"/>
    <n v="60"/>
    <s v="X631CV"/>
    <m/>
    <s v="L"/>
    <d v="1990-05-02T00:00:00"/>
  </r>
  <r>
    <n v="22321"/>
    <s v="Sahin"/>
    <d v="2019-06-27T12:30:00"/>
    <x v="0"/>
    <s v="X731CV"/>
    <n v="60"/>
    <s v="X631CV"/>
    <m/>
    <s v="L"/>
    <d v="2005-01-26T00:00:00"/>
  </r>
  <r>
    <n v="25124"/>
    <s v="Bodur"/>
    <d v="2019-06-27T12:30:00"/>
    <x v="52"/>
    <s v="X731CV"/>
    <n v="75"/>
    <s v="X631CV"/>
    <m/>
    <s v="L"/>
    <d v="1997-10-08T00:00:00"/>
  </r>
  <r>
    <n v="36855"/>
    <s v="Moeradjan"/>
    <d v="2019-06-27T12:30:00"/>
    <x v="50"/>
    <s v="X731CV"/>
    <n v="90"/>
    <s v="X631CV"/>
    <n v="0"/>
    <s v="L"/>
    <d v="1964-04-23T00:00:00"/>
  </r>
  <r>
    <n v="31562"/>
    <s v="Tetterode"/>
    <d v="2019-06-27T12:30:00"/>
    <x v="31"/>
    <s v="X731CV"/>
    <n v="90"/>
    <s v="X631CV"/>
    <m/>
    <s v="L"/>
    <d v="2007-03-01T00:00:00"/>
  </r>
  <r>
    <n v="31137"/>
    <s v="Dijkstra"/>
    <d v="2019-06-27T12:30:00"/>
    <x v="20"/>
    <s v="X731CV"/>
    <n v="180"/>
    <s v="X631CV"/>
    <m/>
    <s v="L"/>
    <d v="1955-12-04T00:00:00"/>
  </r>
  <r>
    <n v="35430"/>
    <s v="VERDONK-BLOUW"/>
    <d v="2019-06-27T12:45:00"/>
    <x v="41"/>
    <s v="X731CV"/>
    <n v="60"/>
    <s v="X631CV"/>
    <m/>
    <s v="L"/>
    <d v="1963-05-30T00:00:00"/>
  </r>
  <r>
    <n v="15553"/>
    <s v="Batou"/>
    <d v="2019-06-27T13:00:00"/>
    <x v="3"/>
    <s v="X731CV"/>
    <n v="30"/>
    <s v="X631CV"/>
    <m/>
    <s v="L"/>
    <d v="1990-05-01T00:00:00"/>
  </r>
  <r>
    <n v="36246"/>
    <s v="HIJINK-VAN HIRTUM"/>
    <d v="2019-06-27T13:00:00"/>
    <x v="28"/>
    <s v="U35"/>
    <n v="60"/>
    <s v="X631CV"/>
    <m/>
    <s v="L"/>
    <d v="1942-02-10T00:00:00"/>
  </r>
  <r>
    <n v="7580"/>
    <s v="Kesteren"/>
    <d v="2019-06-27T13:00:00"/>
    <x v="46"/>
    <s v="X731CV"/>
    <n v="90"/>
    <s v="X631CV"/>
    <n v="90"/>
    <s v="L"/>
    <d v="1975-01-04T00:00:00"/>
  </r>
  <r>
    <n v="7580"/>
    <s v="Kesteren"/>
    <d v="2019-06-27T13:15:00"/>
    <x v="38"/>
    <s v="X731CV"/>
    <n v="0"/>
    <s v="X631CV"/>
    <n v="30"/>
    <s v="L"/>
    <d v="1975-01-04T00:00:00"/>
  </r>
  <r>
    <n v="29146"/>
    <s v="Simson"/>
    <d v="2019-06-27T13:15:00"/>
    <x v="34"/>
    <s v="X731CV"/>
    <n v="30"/>
    <s v="X631CV"/>
    <m/>
    <s v="L"/>
    <d v="1989-06-18T00:00:00"/>
  </r>
  <r>
    <n v="25948"/>
    <s v="Hoepelman"/>
    <d v="2019-06-27T13:15:00"/>
    <x v="33"/>
    <s v="X731CV"/>
    <n v="45"/>
    <s v="X631CV"/>
    <m/>
    <s v="L"/>
    <d v="1993-01-05T00:00:00"/>
  </r>
  <r>
    <n v="13357"/>
    <s v="Kampman"/>
    <d v="2019-06-27T13:30:00"/>
    <x v="35"/>
    <s v="X731CV"/>
    <n v="30"/>
    <s v="X631CV"/>
    <m/>
    <s v="L"/>
    <d v="1950-04-28T00:00:00"/>
  </r>
  <r>
    <n v="29247"/>
    <s v="Stobbelaar"/>
    <d v="2019-06-27T13:30:00"/>
    <x v="47"/>
    <s v="X731CV"/>
    <n v="45"/>
    <s v="X631CV"/>
    <n v="0"/>
    <s v="L"/>
    <d v="1970-03-18T00:00:00"/>
  </r>
  <r>
    <n v="10696"/>
    <s v="Heijde"/>
    <d v="2019-06-27T13:30:00"/>
    <x v="3"/>
    <s v="X731CV"/>
    <n v="60"/>
    <s v="X631CV"/>
    <m/>
    <s v="L"/>
    <d v="1972-10-08T00:00:00"/>
  </r>
  <r>
    <n v="4995"/>
    <s v="Boukraa"/>
    <d v="2019-06-27T13:30:00"/>
    <x v="32"/>
    <s v="X731CV"/>
    <n v="90"/>
    <s v="X631CV"/>
    <n v="90"/>
    <s v="L"/>
    <d v="1995-02-03T00:00:00"/>
  </r>
  <r>
    <n v="7580"/>
    <s v="Kesteren"/>
    <d v="2019-06-27T13:30:00"/>
    <x v="39"/>
    <s v="X731CV"/>
    <n v="90"/>
    <s v="X631CV"/>
    <n v="90"/>
    <s v="L"/>
    <d v="1975-01-04T00:00:00"/>
  </r>
  <r>
    <n v="25948"/>
    <s v="Hoepelman"/>
    <d v="2019-06-27T13:45:00"/>
    <x v="34"/>
    <s v="X731CV"/>
    <n v="45"/>
    <s v="X631CV"/>
    <m/>
    <s v="L"/>
    <d v="1993-01-05T00:00:00"/>
  </r>
  <r>
    <n v="35562"/>
    <s v="Verweij"/>
    <d v="2019-06-27T13:45:00"/>
    <x v="41"/>
    <s v="X731CV"/>
    <n v="60"/>
    <s v="X631CV"/>
    <n v="0"/>
    <s v="L"/>
    <d v="1985-07-29T00:00:00"/>
  </r>
  <r>
    <n v="11450"/>
    <s v="Victoria"/>
    <d v="2019-06-27T13:45:00"/>
    <x v="46"/>
    <s v="X731CV"/>
    <n v="60"/>
    <s v="X631CV"/>
    <m/>
    <s v="L"/>
    <d v="1985-08-06T00:00:00"/>
  </r>
  <r>
    <n v="36280"/>
    <s v="Postma"/>
    <d v="2019-06-27T14:00:00"/>
    <x v="50"/>
    <s v="X731CV"/>
    <n v="30"/>
    <s v="X631CV"/>
    <m/>
    <s v="L"/>
    <d v="1997-10-09T00:00:00"/>
  </r>
  <r>
    <n v="13366"/>
    <s v="Hoff"/>
    <d v="2019-06-27T14:00:00"/>
    <x v="33"/>
    <s v="X731CV"/>
    <n v="30"/>
    <s v="X631CV"/>
    <m/>
    <s v="L"/>
    <d v="1962-03-04T00:00:00"/>
  </r>
  <r>
    <n v="35789"/>
    <s v="Kater"/>
    <d v="2019-06-27T14:00:00"/>
    <x v="28"/>
    <s v="U35"/>
    <n v="45"/>
    <s v="X631CV"/>
    <m/>
    <s v="L"/>
    <d v="1963-09-09T00:00:00"/>
  </r>
  <r>
    <n v="6399"/>
    <s v="Capel"/>
    <d v="2019-06-27T14:00:00"/>
    <x v="0"/>
    <s v="X731CV"/>
    <n v="60"/>
    <s v="X631CV"/>
    <m/>
    <s v="L"/>
    <d v="1987-11-30T00:00:00"/>
  </r>
  <r>
    <n v="35992"/>
    <s v="Boon-Mandemaker"/>
    <d v="2019-06-27T14:00:00"/>
    <x v="31"/>
    <s v="X731CV"/>
    <n v="60"/>
    <s v="X631CV"/>
    <n v="0"/>
    <s v="L"/>
    <d v="1956-09-05T00:00:00"/>
  </r>
  <r>
    <n v="6399"/>
    <s v="Capel"/>
    <d v="2019-06-27T14:30:00"/>
    <x v="3"/>
    <s v="X731CV"/>
    <n v="15"/>
    <s v="X631CV"/>
    <m/>
    <s v="L"/>
    <d v="1987-11-30T00:00:00"/>
  </r>
  <r>
    <n v="36335"/>
    <s v="Piek"/>
    <d v="2019-06-27T14:30:00"/>
    <x v="35"/>
    <s v="X731CV"/>
    <n v="45"/>
    <s v="X631CV"/>
    <m/>
    <s v="L"/>
    <d v="1952-01-05T00:00:00"/>
  </r>
  <r>
    <n v="36406"/>
    <s v="Oldenkamp"/>
    <d v="2019-06-27T14:30:00"/>
    <x v="52"/>
    <s v="X731CV"/>
    <n v="45"/>
    <s v="X631CV"/>
    <n v="0"/>
    <s v="L"/>
    <d v="1977-11-28T00:00:00"/>
  </r>
  <r>
    <n v="36604"/>
    <s v="Kloet"/>
    <d v="2019-06-27T14:30:00"/>
    <x v="50"/>
    <s v="X731CV"/>
    <n v="60"/>
    <s v="X631CV"/>
    <n v="0"/>
    <s v="L"/>
    <d v="1971-02-22T00:00:00"/>
  </r>
  <r>
    <n v="4995"/>
    <s v="Boukraa"/>
    <d v="2019-06-27T14:30:00"/>
    <x v="33"/>
    <s v="X731CV"/>
    <n v="60"/>
    <s v="X631CV"/>
    <n v="60"/>
    <s v="L"/>
    <d v="1995-02-03T00:00:00"/>
  </r>
  <r>
    <n v="13366"/>
    <s v="Hoff"/>
    <d v="2019-06-27T14:45:00"/>
    <x v="3"/>
    <s v="X731CV"/>
    <n v="15"/>
    <s v="X631CV"/>
    <m/>
    <s v="L"/>
    <d v="1962-03-04T00:00:00"/>
  </r>
  <r>
    <n v="29933"/>
    <s v="Rodic"/>
    <d v="2019-06-27T14:45:00"/>
    <x v="28"/>
    <s v="U35"/>
    <n v="45"/>
    <s v="X631CV"/>
    <m/>
    <s v="L"/>
    <d v="1946-12-30T00:00:00"/>
  </r>
  <r>
    <n v="35338"/>
    <s v="Calonne"/>
    <d v="2019-06-27T14:45:00"/>
    <x v="41"/>
    <s v="X731CV"/>
    <n v="75"/>
    <s v="X631CV"/>
    <m/>
    <s v="L"/>
    <d v="1959-04-06T00:00:00"/>
  </r>
  <r>
    <n v="15302"/>
    <s v="Zanden"/>
    <d v="2019-06-27T15:00:00"/>
    <x v="3"/>
    <s v="X731CV"/>
    <n v="30"/>
    <s v="X631CV"/>
    <n v="0"/>
    <s v="L"/>
    <d v="2003-10-02T00:00:00"/>
  </r>
  <r>
    <n v="5206"/>
    <s v="Hassan"/>
    <d v="2019-06-27T15:00:00"/>
    <x v="39"/>
    <s v="X731CV"/>
    <n v="60"/>
    <s v="X631CV"/>
    <m/>
    <s v="L"/>
    <d v="1992-09-02T00:00:00"/>
  </r>
  <r>
    <n v="1265"/>
    <s v="Heuvel"/>
    <d v="2019-06-27T15:00:00"/>
    <x v="34"/>
    <s v="X731CV"/>
    <n v="60"/>
    <s v="X631CV"/>
    <m/>
    <s v="L"/>
    <d v="1988-06-28T00:00:00"/>
  </r>
  <r>
    <n v="5206"/>
    <s v="Hassan"/>
    <d v="2019-06-27T15:00:00"/>
    <x v="47"/>
    <s v="X731CV"/>
    <n v="60"/>
    <s v="X631CV"/>
    <n v="0"/>
    <s v="L"/>
    <d v="1992-09-02T00:00:00"/>
  </r>
  <r>
    <n v="21321"/>
    <s v="Koulfa"/>
    <d v="2019-06-27T15:00:00"/>
    <x v="0"/>
    <s v="X731CV"/>
    <n v="60"/>
    <s v="X631CV"/>
    <m/>
    <s v="L"/>
    <d v="2000-04-06T00:00:00"/>
  </r>
  <r>
    <n v="26903"/>
    <s v="Kruithof"/>
    <d v="2019-06-27T15:00:00"/>
    <x v="31"/>
    <s v="X731CV"/>
    <n v="60"/>
    <s v="X631CV"/>
    <n v="0"/>
    <s v="L"/>
    <d v="1966-01-03T00:00:00"/>
  </r>
  <r>
    <n v="36548"/>
    <s v="Lekbir"/>
    <d v="2019-06-27T15:30:00"/>
    <x v="50"/>
    <s v="X731CV"/>
    <n v="30"/>
    <s v="X631CV"/>
    <m/>
    <s v="L"/>
    <d v="1980-01-13T00:00:00"/>
  </r>
  <r>
    <n v="34174"/>
    <s v="Khan"/>
    <d v="2019-06-28T08:15:00"/>
    <x v="4"/>
    <s v="X731CV"/>
    <n v="30"/>
    <s v="X631CV"/>
    <m/>
    <s v="L"/>
    <d v="2009-05-09T00:00:00"/>
  </r>
  <r>
    <n v="32732"/>
    <s v="Qassabi"/>
    <d v="2019-06-28T08:15:00"/>
    <x v="39"/>
    <s v="X731CV"/>
    <n v="45"/>
    <s v="X631CV"/>
    <m/>
    <s v="L"/>
    <d v="1991-11-09T00:00:00"/>
  </r>
  <r>
    <n v="32577"/>
    <s v="Jong"/>
    <d v="2019-06-28T08:15:00"/>
    <x v="21"/>
    <s v="X731CV"/>
    <n v="60"/>
    <s v="X631CV"/>
    <m/>
    <s v="L"/>
    <d v="1994-07-24T00:00:00"/>
  </r>
  <r>
    <n v="25201"/>
    <s v="Neslo"/>
    <d v="2019-06-28T08:15:00"/>
    <x v="51"/>
    <s v="X731CV"/>
    <n v="60"/>
    <s v="X631CV"/>
    <m/>
    <s v="L"/>
    <d v="1971-11-07T00:00:00"/>
  </r>
  <r>
    <n v="14250"/>
    <s v="Ridder"/>
    <d v="2019-06-28T08:30:00"/>
    <x v="0"/>
    <s v="X731CV"/>
    <n v="45"/>
    <s v="X631CV"/>
    <n v="0"/>
    <s v="L"/>
    <d v="1992-03-07T00:00:00"/>
  </r>
  <r>
    <n v="36257"/>
    <s v="Pennink"/>
    <d v="2019-06-28T08:45:00"/>
    <x v="23"/>
    <s v="X731CV"/>
    <n v="45"/>
    <s v="X631CV"/>
    <n v="0"/>
    <s v="L"/>
    <d v="1950-04-09T00:00:00"/>
  </r>
  <r>
    <n v="28776"/>
    <s v="Buschmann"/>
    <d v="2019-06-28T08:45:00"/>
    <x v="4"/>
    <s v="X731CV"/>
    <n v="45"/>
    <s v="X631CV"/>
    <m/>
    <s v="L"/>
    <d v="2006-08-29T00:00:00"/>
  </r>
  <r>
    <n v="25201"/>
    <s v="Neslo"/>
    <d v="2019-06-28T09:00:00"/>
    <x v="44"/>
    <s v="X731CV"/>
    <n v="30"/>
    <s v="X631CV"/>
    <m/>
    <s v="L"/>
    <d v="1971-11-07T00:00:00"/>
  </r>
  <r>
    <n v="2886"/>
    <s v="Leuffen"/>
    <d v="2019-06-28T09:00:00"/>
    <x v="25"/>
    <s v="X731CV"/>
    <n v="60"/>
    <s v="X631CV"/>
    <n v="0"/>
    <s v="L"/>
    <d v="1943-09-17T00:00:00"/>
  </r>
  <r>
    <n v="31750"/>
    <s v="Masri"/>
    <d v="2019-06-28T09:00:00"/>
    <x v="39"/>
    <s v="X731CV"/>
    <n v="60"/>
    <s v="X631CV"/>
    <m/>
    <s v="L"/>
    <d v="1988-12-31T00:00:00"/>
  </r>
  <r>
    <n v="32417"/>
    <s v="Struijkenkamp"/>
    <d v="2019-06-28T09:00:00"/>
    <x v="22"/>
    <s v="X731CV"/>
    <n v="90"/>
    <s v="X631CV"/>
    <n v="0"/>
    <s v="L"/>
    <d v="1968-10-22T00:00:00"/>
  </r>
  <r>
    <n v="18516"/>
    <s v="Groenstege"/>
    <d v="2019-06-28T09:00:00"/>
    <x v="42"/>
    <s v="X731CV"/>
    <n v="150"/>
    <s v="X631CV"/>
    <m/>
    <s v="L"/>
    <d v="1984-06-13T00:00:00"/>
  </r>
  <r>
    <n v="18747"/>
    <s v="Krull-Otter"/>
    <d v="2019-06-28T09:15:00"/>
    <x v="21"/>
    <s v="X731CV"/>
    <n v="30"/>
    <s v="X631CV"/>
    <m/>
    <s v="L"/>
    <d v="1961-03-21T00:00:00"/>
  </r>
  <r>
    <n v="8358"/>
    <s v="Naji"/>
    <d v="2019-06-28T09:15:00"/>
    <x v="0"/>
    <s v="X731CV"/>
    <n v="60"/>
    <s v="X631CV"/>
    <n v="0"/>
    <s v="L"/>
    <d v="1996-05-21T00:00:00"/>
  </r>
  <r>
    <n v="3256"/>
    <s v="Beekman"/>
    <d v="2019-06-28T09:30:00"/>
    <x v="25"/>
    <s v="X731CV"/>
    <n v="30"/>
    <s v="X631CV"/>
    <m/>
    <s v="L"/>
    <d v="1971-09-12T00:00:00"/>
  </r>
  <r>
    <n v="31079"/>
    <s v="Nijdam"/>
    <d v="2019-06-28T09:30:00"/>
    <x v="23"/>
    <s v="X731CV"/>
    <n v="30"/>
    <s v="X631CV"/>
    <n v="0"/>
    <s v="L"/>
    <d v="1966-01-15T00:00:00"/>
  </r>
  <r>
    <n v="31807"/>
    <s v="Linger"/>
    <d v="2019-06-28T09:30:00"/>
    <x v="4"/>
    <s v="X731CV"/>
    <n v="30"/>
    <s v="X631CV"/>
    <m/>
    <s v="L"/>
    <d v="2009-08-14T00:00:00"/>
  </r>
  <r>
    <n v="1141"/>
    <s v="Zwarte"/>
    <d v="2019-06-28T09:30:00"/>
    <x v="34"/>
    <s v="X731CV"/>
    <n v="45"/>
    <s v="X631CV"/>
    <n v="0"/>
    <s v="L"/>
    <d v="1980-07-02T00:00:00"/>
  </r>
  <r>
    <n v="31220"/>
    <s v="Kindt"/>
    <d v="2019-06-28T09:30:00"/>
    <x v="51"/>
    <s v="X731CV"/>
    <n v="45"/>
    <s v="X631CV"/>
    <n v="0"/>
    <s v="L"/>
    <d v="1989-12-19T00:00:00"/>
  </r>
  <r>
    <n v="33236"/>
    <s v="Schut-Gude"/>
    <d v="2019-06-28T09:30:00"/>
    <x v="44"/>
    <s v="X731CV"/>
    <n v="60"/>
    <s v="X631CV"/>
    <n v="0"/>
    <s v="L"/>
    <d v="1953-12-23T00:00:00"/>
  </r>
  <r>
    <n v="31220"/>
    <s v="Kindt"/>
    <d v="2019-06-28T10:00:00"/>
    <x v="34"/>
    <s v="X731CV"/>
    <n v="30"/>
    <s v="X631CV"/>
    <m/>
    <s v="L"/>
    <d v="1989-12-19T00:00:00"/>
  </r>
  <r>
    <n v="36250"/>
    <s v="Ali Asghar Hassan Zadeh"/>
    <d v="2019-06-28T10:00:00"/>
    <x v="23"/>
    <s v="X731CV"/>
    <n v="30"/>
    <s v="X631CV"/>
    <m/>
    <s v="L"/>
    <d v="2008-04-26T00:00:00"/>
  </r>
  <r>
    <n v="32793"/>
    <s v="Linger"/>
    <d v="2019-06-28T10:00:00"/>
    <x v="4"/>
    <s v="X731CV"/>
    <n v="30"/>
    <s v="X631CV"/>
    <m/>
    <s v="L"/>
    <d v="2012-01-19T00:00:00"/>
  </r>
  <r>
    <n v="34328"/>
    <s v="Neervoort"/>
    <d v="2019-06-28T10:00:00"/>
    <x v="25"/>
    <s v="X731CV"/>
    <n v="45"/>
    <s v="X631CV"/>
    <m/>
    <s v="L"/>
    <d v="1989-11-21T00:00:00"/>
  </r>
  <r>
    <n v="26023"/>
    <s v="Oever"/>
    <d v="2019-06-28T10:00:00"/>
    <x v="39"/>
    <s v="X731CV"/>
    <n v="60"/>
    <s v="X631CV"/>
    <m/>
    <s v="L"/>
    <d v="1982-09-16T00:00:00"/>
  </r>
  <r>
    <n v="35181"/>
    <s v="Koney"/>
    <d v="2019-06-28T10:15:00"/>
    <x v="21"/>
    <s v="X731CV"/>
    <n v="60"/>
    <s v="X631CV"/>
    <m/>
    <s v="L"/>
    <d v="1993-08-11T00:00:00"/>
  </r>
  <r>
    <n v="27231"/>
    <s v="Timmermans"/>
    <d v="2019-06-28T10:30:00"/>
    <x v="34"/>
    <s v="X731CV"/>
    <n v="30"/>
    <s v="X631CV"/>
    <m/>
    <s v="L"/>
    <d v="1998-03-07T00:00:00"/>
  </r>
  <r>
    <n v="36034"/>
    <s v="Bus"/>
    <d v="2019-06-28T10:30:00"/>
    <x v="23"/>
    <s v="X731CV"/>
    <n v="30"/>
    <s v="X631CV"/>
    <m/>
    <s v="L"/>
    <d v="2013-03-15T00:00:00"/>
  </r>
  <r>
    <n v="31028"/>
    <s v="Kalkan"/>
    <d v="2019-06-28T10:30:00"/>
    <x v="4"/>
    <s v="X731CV"/>
    <n v="30"/>
    <s v="X631CV"/>
    <m/>
    <s v="L"/>
    <d v="2008-01-06T00:00:00"/>
  </r>
  <r>
    <n v="12899"/>
    <s v="Brammerloo"/>
    <d v="2019-06-28T10:30:00"/>
    <x v="51"/>
    <s v="X731CV"/>
    <n v="30"/>
    <s v="X631CV"/>
    <m/>
    <s v="L"/>
    <d v="1936-08-08T00:00:00"/>
  </r>
  <r>
    <n v="25311"/>
    <s v="Górak"/>
    <d v="2019-06-28T10:30:00"/>
    <x v="22"/>
    <s v="X731CV"/>
    <n v="45"/>
    <s v="X631CV"/>
    <m/>
    <s v="L"/>
    <d v="1959-03-06T00:00:00"/>
  </r>
  <r>
    <n v="36755"/>
    <s v="Zondervan"/>
    <d v="2019-06-28T10:30:00"/>
    <x v="44"/>
    <s v="X731CV"/>
    <n v="75"/>
    <s v="X631CV"/>
    <n v="0"/>
    <s v="L"/>
    <d v="1955-06-13T00:00:00"/>
  </r>
  <r>
    <n v="9523"/>
    <s v="Groeneweg"/>
    <d v="2019-06-28T10:45:00"/>
    <x v="25"/>
    <s v="X731CV"/>
    <n v="30"/>
    <s v="X631CV"/>
    <m/>
    <s v="L"/>
    <d v="1996-06-01T00:00:00"/>
  </r>
  <r>
    <n v="26023"/>
    <s v="Oever"/>
    <d v="2019-06-28T11:00:00"/>
    <x v="34"/>
    <s v="X731CV"/>
    <n v="30"/>
    <s v="X631CV"/>
    <m/>
    <s v="L"/>
    <d v="1982-09-16T00:00:00"/>
  </r>
  <r>
    <n v="12899"/>
    <s v="Brammerloo"/>
    <d v="2019-06-28T11:00:00"/>
    <x v="23"/>
    <s v="X731CV"/>
    <n v="30"/>
    <s v="X631CV"/>
    <n v="0"/>
    <s v="L"/>
    <d v="1936-08-08T00:00:00"/>
  </r>
  <r>
    <n v="14356"/>
    <s v="Barendregt"/>
    <d v="2019-06-28T11:00:00"/>
    <x v="39"/>
    <s v="X731CV"/>
    <n v="60"/>
    <s v="X631CV"/>
    <m/>
    <s v="L"/>
    <d v="1941-08-26T00:00:00"/>
  </r>
  <r>
    <n v="35557"/>
    <s v="Akcali"/>
    <d v="2019-06-28T11:15:00"/>
    <x v="25"/>
    <s v="X731CV"/>
    <n v="30"/>
    <s v="X631CV"/>
    <m/>
    <s v="L"/>
    <d v="1964-03-21T00:00:00"/>
  </r>
  <r>
    <n v="36360"/>
    <s v="Schneider- Scholl"/>
    <d v="2019-06-28T11:15:00"/>
    <x v="21"/>
    <s v="X731CV"/>
    <n v="45"/>
    <s v="X631CV"/>
    <m/>
    <s v="L"/>
    <d v="1977-06-01T00:00:00"/>
  </r>
  <r>
    <n v="26875"/>
    <s v="Stolk"/>
    <d v="2019-06-28T11:15:00"/>
    <x v="22"/>
    <s v="X731CV"/>
    <n v="45"/>
    <s v="X631CV"/>
    <m/>
    <s v="L"/>
    <d v="1939-11-27T00:00:00"/>
  </r>
  <r>
    <n v="33651"/>
    <s v="Jesus Madeira"/>
    <d v="2019-06-28T11:30:00"/>
    <x v="44"/>
    <s v="X731CV"/>
    <n v="15"/>
    <s v="X631CV"/>
    <m/>
    <s v="L"/>
    <d v="1967-01-18T00:00:00"/>
  </r>
  <r>
    <n v="35199"/>
    <s v="Willemsen"/>
    <d v="2019-06-28T11:30:00"/>
    <x v="4"/>
    <s v="X731CV"/>
    <n v="30"/>
    <s v="X631CV"/>
    <m/>
    <s v="L"/>
    <d v="2004-03-22T00:00:00"/>
  </r>
  <r>
    <n v="34809"/>
    <s v="Berg"/>
    <d v="2019-06-28T11:45:00"/>
    <x v="25"/>
    <s v="X731CV"/>
    <n v="30"/>
    <s v="X631CV"/>
    <m/>
    <s v="L"/>
    <d v="1957-01-13T00:00:00"/>
  </r>
  <r>
    <n v="35270"/>
    <s v="TIELMAN-DE VRIES"/>
    <d v="2019-06-28T12:30:00"/>
    <x v="44"/>
    <s v="X731CV"/>
    <n v="75"/>
    <s v="X631CV"/>
    <n v="0"/>
    <s v="L"/>
    <d v="1943-12-04T00:00:00"/>
  </r>
  <r>
    <n v="11322"/>
    <s v="Aouraghe"/>
    <d v="2019-06-28T12:30:00"/>
    <x v="22"/>
    <s v="X731CV"/>
    <n v="75"/>
    <s v="X631CV"/>
    <n v="0"/>
    <s v="L"/>
    <d v="2000-02-03T00:00:00"/>
  </r>
  <r>
    <n v="17075"/>
    <s v="Weimans"/>
    <d v="2019-06-28T12:30:00"/>
    <x v="34"/>
    <s v="X731CV"/>
    <n v="90"/>
    <s v="X631CV"/>
    <n v="0"/>
    <s v="L"/>
    <d v="1980-09-20T00:00:00"/>
  </r>
  <r>
    <n v="14712"/>
    <s v="Zutphen"/>
    <d v="2019-06-28T13:00:00"/>
    <x v="23"/>
    <s v="X731CV"/>
    <n v="30"/>
    <s v="X631CV"/>
    <m/>
    <s v="L"/>
    <d v="1950-06-26T00:00:00"/>
  </r>
  <r>
    <n v="36284"/>
    <s v="Oostendorp"/>
    <d v="2019-06-28T13:00:00"/>
    <x v="4"/>
    <s v="X731CV"/>
    <n v="45"/>
    <s v="X631CV"/>
    <m/>
    <s v="L"/>
    <d v="2006-02-05T00:00:00"/>
  </r>
  <r>
    <n v="30072"/>
    <s v="Molenaar"/>
    <d v="2019-06-28T13:00:00"/>
    <x v="21"/>
    <s v="X731CV"/>
    <n v="60"/>
    <s v="X631CV"/>
    <m/>
    <s v="L"/>
    <d v="2006-01-17T00:00:00"/>
  </r>
  <r>
    <n v="17591"/>
    <s v="Owczarek"/>
    <d v="2019-06-28T13:30:00"/>
    <x v="22"/>
    <s v="X731CV"/>
    <n v="30"/>
    <s v="X631CV"/>
    <m/>
    <s v="L"/>
    <d v="1958-11-14T00:00:00"/>
  </r>
  <r>
    <n v="35345"/>
    <s v="Bueren"/>
    <d v="2019-06-28T13:30:00"/>
    <x v="23"/>
    <s v="X731CV"/>
    <n v="60"/>
    <s v="X631CV"/>
    <m/>
    <s v="L"/>
    <d v="1967-05-18T00:00:00"/>
  </r>
  <r>
    <n v="36457"/>
    <s v="Goedhard"/>
    <d v="2019-06-28T13:45:00"/>
    <x v="4"/>
    <s v="X731CV"/>
    <n v="30"/>
    <s v="X631CV"/>
    <m/>
    <s v="L"/>
    <d v="2015-01-27T00:00:00"/>
  </r>
  <r>
    <n v="5874"/>
    <s v="Giezen"/>
    <d v="2019-06-28T14:00:00"/>
    <x v="34"/>
    <s v="X731CV"/>
    <n v="45"/>
    <s v="X631CV"/>
    <n v="0"/>
    <s v="L"/>
    <d v="1959-08-10T00:00:00"/>
  </r>
  <r>
    <n v="31904"/>
    <s v="Akkerman"/>
    <d v="2019-06-28T14:00:00"/>
    <x v="21"/>
    <s v="X731CV"/>
    <n v="60"/>
    <s v="X631CV"/>
    <m/>
    <s v="A"/>
    <d v="1953-08-27T00:00:00"/>
  </r>
  <r>
    <n v="36583"/>
    <s v="LADENIUS-MULLER"/>
    <d v="2019-06-28T14:00:00"/>
    <x v="44"/>
    <s v="X731CV"/>
    <n v="90"/>
    <s v="X631CV"/>
    <m/>
    <s v="L"/>
    <d v="1947-12-15T00:00:00"/>
  </r>
  <r>
    <n v="4256"/>
    <s v="Maria Bueno"/>
    <d v="2019-06-28T14:15:00"/>
    <x v="39"/>
    <s v="X731CV"/>
    <n v="45"/>
    <s v="X631CV"/>
    <m/>
    <s v="L"/>
    <d v="1990-02-11T00:00:00"/>
  </r>
  <r>
    <n v="26166"/>
    <s v="Khallare"/>
    <d v="2019-06-28T14:15:00"/>
    <x v="4"/>
    <s v="X731CV"/>
    <n v="45"/>
    <s v="X631CV"/>
    <m/>
    <s v="L"/>
    <d v="2010-08-30T00:00:00"/>
  </r>
  <r>
    <n v="30780"/>
    <s v="Moro"/>
    <d v="2019-06-28T14:30:00"/>
    <x v="34"/>
    <s v="X731CV"/>
    <n v="30"/>
    <s v="X631CV"/>
    <m/>
    <s v="L"/>
    <d v="1998-10-03T00:00:00"/>
  </r>
  <r>
    <n v="34317"/>
    <s v="Klaas"/>
    <d v="2019-06-28T14:30:00"/>
    <x v="23"/>
    <s v="X731CV"/>
    <n v="90"/>
    <s v="X631CV"/>
    <n v="0"/>
    <s v="L"/>
    <d v="2008-05-23T00:00:00"/>
  </r>
  <r>
    <n v="36387"/>
    <s v="Duman"/>
    <d v="2019-06-28T15:00:00"/>
    <x v="44"/>
    <s v="X731CV"/>
    <n v="30"/>
    <s v="X631CV"/>
    <m/>
    <s v="L"/>
    <d v="1973-08-10T00:00:00"/>
  </r>
  <r>
    <n v="35599"/>
    <s v="Ulusoy"/>
    <d v="2019-06-28T15:00:00"/>
    <x v="21"/>
    <s v="X731CV"/>
    <n v="45"/>
    <s v="X631CV"/>
    <m/>
    <s v="L"/>
    <d v="1990-01-13T00:00:00"/>
  </r>
  <r>
    <n v="5499"/>
    <s v="Engelmoer"/>
    <d v="2019-06-28T15:00:00"/>
    <x v="39"/>
    <s v="X731CV"/>
    <n v="60"/>
    <s v="X631CV"/>
    <n v="0"/>
    <s v="L"/>
    <d v="1960-08-16T00:00:00"/>
  </r>
  <r>
    <n v="36552"/>
    <s v="Mhassani"/>
    <d v="2019-06-28T15:00:00"/>
    <x v="34"/>
    <s v="X731CV"/>
    <n v="60"/>
    <s v="X631CV"/>
    <m/>
    <s v="L"/>
    <d v="2006-10-28T00:00:00"/>
  </r>
  <r>
    <n v="34126"/>
    <s v="Vegt"/>
    <d v="2019-06-28T15:00:00"/>
    <x v="4"/>
    <s v="X731CV"/>
    <n v="60"/>
    <s v="X631CV"/>
    <n v="0"/>
    <s v="L"/>
    <d v="2004-08-07T00:00:00"/>
  </r>
  <r>
    <n v="10564"/>
    <s v="Heusden gezegd van der Sluijse"/>
    <d v="2019-06-28T15:15:00"/>
    <x v="44"/>
    <s v="X731CV"/>
    <n v="15"/>
    <s v="X631CV"/>
    <m/>
    <s v="L"/>
    <d v="1960-01-01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63">
  <r>
    <n v="18451"/>
    <s v="Nispen"/>
    <d v="2019-07-02T09:00:00"/>
    <x v="0"/>
    <x v="0"/>
    <n v="0"/>
    <s v="X631CV"/>
    <n v="30"/>
    <s v="L"/>
    <d v="2003-10-14T00:00:00"/>
  </r>
  <r>
    <n v="5429"/>
    <s v="Kreuk"/>
    <d v="2019-07-02T09:30:00"/>
    <x v="0"/>
    <x v="0"/>
    <n v="0"/>
    <s v="X631CV"/>
    <n v="30"/>
    <s v="L"/>
    <d v="1990-12-20T00:00:00"/>
  </r>
  <r>
    <n v="31815"/>
    <s v="Putten"/>
    <d v="2019-07-02T10:45:00"/>
    <x v="0"/>
    <x v="0"/>
    <n v="0"/>
    <s v="X631CV"/>
    <n v="30"/>
    <s v="L"/>
    <d v="1994-10-11T00:00:00"/>
  </r>
  <r>
    <n v="36524"/>
    <s v="Mahmoud"/>
    <d v="2019-07-02T11:15:00"/>
    <x v="0"/>
    <x v="0"/>
    <n v="0"/>
    <s v="X631CV"/>
    <n v="30"/>
    <s v="L"/>
    <d v="2011-01-01T00:00:00"/>
  </r>
  <r>
    <n v="36675"/>
    <s v="Elmousse"/>
    <d v="2019-07-02T13:15:00"/>
    <x v="0"/>
    <x v="0"/>
    <n v="0"/>
    <s v="X631CV"/>
    <n v="30"/>
    <s v="L"/>
    <d v="2014-10-08T00:00:00"/>
  </r>
  <r>
    <n v="27099"/>
    <s v="Hepagartan"/>
    <d v="2019-07-02T13:45:00"/>
    <x v="0"/>
    <x v="0"/>
    <n v="0"/>
    <s v="X631CV"/>
    <n v="30"/>
    <s v="L"/>
    <d v="1994-10-06T00:00:00"/>
  </r>
  <r>
    <n v="36045"/>
    <s v="Akhamran"/>
    <d v="2019-07-02T14:15:00"/>
    <x v="0"/>
    <x v="0"/>
    <n v="0"/>
    <s v="X631CV"/>
    <n v="30"/>
    <s v="L"/>
    <d v="2010-04-13T00:00:00"/>
  </r>
  <r>
    <n v="36346"/>
    <s v="Aït Ben Ali"/>
    <d v="2019-07-25T09:00:00"/>
    <x v="0"/>
    <x v="0"/>
    <n v="0"/>
    <s v="X631CV"/>
    <n v="30"/>
    <s v="L"/>
    <d v="2014-10-14T00:00:00"/>
  </r>
  <r>
    <n v="35556"/>
    <s v="Veltenaar"/>
    <d v="2019-07-25T09:30:00"/>
    <x v="0"/>
    <x v="0"/>
    <n v="0"/>
    <s v="X631CV"/>
    <n v="30"/>
    <s v="L"/>
    <d v="1967-04-24T00:00:00"/>
  </r>
  <r>
    <n v="5384"/>
    <s v="Visser"/>
    <d v="2019-07-25T10:45:00"/>
    <x v="0"/>
    <x v="0"/>
    <n v="0"/>
    <s v="X631CV"/>
    <n v="30"/>
    <s v="L"/>
    <d v="1965-11-22T00:00:00"/>
  </r>
  <r>
    <n v="36005"/>
    <s v="Couzijn"/>
    <d v="2019-07-25T11:15:00"/>
    <x v="0"/>
    <x v="0"/>
    <n v="0"/>
    <s v="X631CV"/>
    <n v="30"/>
    <s v="L"/>
    <d v="2012-01-10T00:00:00"/>
  </r>
  <r>
    <n v="32016"/>
    <s v="Neuvel"/>
    <d v="2019-07-25T11:45:00"/>
    <x v="0"/>
    <x v="0"/>
    <n v="0"/>
    <s v="X631CV"/>
    <n v="30"/>
    <s v="L"/>
    <d v="1994-10-12T00:00:00"/>
  </r>
  <r>
    <n v="20706"/>
    <s v="Dijkstra"/>
    <d v="2019-07-25T13:15:00"/>
    <x v="0"/>
    <x v="0"/>
    <n v="0"/>
    <s v="X631CV"/>
    <n v="30"/>
    <s v="L"/>
    <d v="1972-08-23T00:00:00"/>
  </r>
  <r>
    <n v="35929"/>
    <s v="Engel"/>
    <d v="2019-07-25T13:45:00"/>
    <x v="0"/>
    <x v="0"/>
    <n v="0"/>
    <s v="X631CV"/>
    <n v="30"/>
    <s v="L"/>
    <d v="1962-01-27T00:00:00"/>
  </r>
  <r>
    <n v="31580"/>
    <s v="Yavuz"/>
    <d v="2019-07-25T14:30:00"/>
    <x v="0"/>
    <x v="0"/>
    <n v="0"/>
    <s v="X631CV"/>
    <n v="30"/>
    <s v="L"/>
    <d v="2011-10-21T00:00:00"/>
  </r>
  <r>
    <n v="22784"/>
    <s v="Peterson"/>
    <d v="2019-07-25T15:00:00"/>
    <x v="0"/>
    <x v="0"/>
    <n v="0"/>
    <s v="X631CV"/>
    <n v="30"/>
    <s v="L"/>
    <d v="2005-05-05T00:00:00"/>
  </r>
  <r>
    <n v="23765"/>
    <s v="Kunst"/>
    <d v="2019-07-15T14:00:00"/>
    <x v="1"/>
    <x v="0"/>
    <n v="5"/>
    <s v="X631CV"/>
    <n v="0"/>
    <s v="L"/>
    <d v="1955-12-25T00:00:00"/>
  </r>
  <r>
    <n v="14781"/>
    <s v="Baar"/>
    <d v="2019-07-16T14:30:00"/>
    <x v="1"/>
    <x v="0"/>
    <n v="5"/>
    <s v="X631CV"/>
    <n v="0"/>
    <s v="L"/>
    <d v="1929-06-07T00:00:00"/>
  </r>
  <r>
    <n v="19923"/>
    <s v="Sweerts"/>
    <d v="2019-07-02T09:00:00"/>
    <x v="1"/>
    <x v="0"/>
    <n v="10"/>
    <s v="X631CV"/>
    <n v="0"/>
    <s v="L"/>
    <d v="1948-12-27T00:00:00"/>
  </r>
  <r>
    <n v="14529"/>
    <s v="Eabdenbitsen"/>
    <d v="2019-07-02T11:30:00"/>
    <x v="1"/>
    <x v="0"/>
    <n v="10"/>
    <s v="X631CV"/>
    <n v="0"/>
    <s v="L"/>
    <d v="1962-03-27T00:00:00"/>
  </r>
  <r>
    <n v="9222"/>
    <s v="Akkeren"/>
    <d v="2019-07-02T13:00:00"/>
    <x v="1"/>
    <x v="0"/>
    <n v="10"/>
    <s v="X631CV"/>
    <n v="0"/>
    <s v="L"/>
    <d v="1930-03-25T00:00:00"/>
  </r>
  <r>
    <n v="18167"/>
    <s v="Berendsen"/>
    <d v="2019-07-02T15:00:00"/>
    <x v="1"/>
    <x v="0"/>
    <n v="10"/>
    <s v="X631CV"/>
    <n v="0"/>
    <s v="L"/>
    <d v="1968-09-28T00:00:00"/>
  </r>
  <r>
    <n v="879"/>
    <s v="Kramer-Knaap"/>
    <d v="2019-07-09T11:00:00"/>
    <x v="1"/>
    <x v="0"/>
    <n v="10"/>
    <s v="X631CV"/>
    <n v="0"/>
    <s v="L"/>
    <d v="1947-10-12T00:00:00"/>
  </r>
  <r>
    <n v="3461"/>
    <s v="Zandvliet"/>
    <d v="2019-07-09T14:00:00"/>
    <x v="1"/>
    <x v="0"/>
    <n v="10"/>
    <s v="X631CV"/>
    <n v="0"/>
    <s v="L"/>
    <d v="1933-03-04T00:00:00"/>
  </r>
  <r>
    <n v="2173"/>
    <s v="Geldhof-Balk"/>
    <d v="2019-07-09T14:30:00"/>
    <x v="1"/>
    <x v="0"/>
    <n v="10"/>
    <s v="X631CV"/>
    <n v="0"/>
    <s v="L"/>
    <d v="1932-09-27T00:00:00"/>
  </r>
  <r>
    <n v="7861"/>
    <s v="Baaren-Lauppe"/>
    <d v="2019-07-16T11:00:00"/>
    <x v="1"/>
    <x v="0"/>
    <n v="10"/>
    <s v="X631CV"/>
    <n v="0"/>
    <s v="L"/>
    <d v="1938-11-17T00:00:00"/>
  </r>
  <r>
    <n v="11003"/>
    <s v="Chote-Oedrajsing Varma"/>
    <d v="2019-07-16T11:30:00"/>
    <x v="1"/>
    <x v="0"/>
    <n v="10"/>
    <s v="X631CV"/>
    <n v="0"/>
    <s v="L"/>
    <d v="1952-07-25T00:00:00"/>
  </r>
  <r>
    <n v="3702"/>
    <s v="Mol"/>
    <d v="2019-07-16T13:00:00"/>
    <x v="1"/>
    <x v="0"/>
    <n v="10"/>
    <s v="X631CV"/>
    <n v="0"/>
    <s v="L"/>
    <d v="1941-09-16T00:00:00"/>
  </r>
  <r>
    <n v="4426"/>
    <s v="Meijer-van Lier"/>
    <d v="2019-07-16T14:00:00"/>
    <x v="1"/>
    <x v="0"/>
    <n v="10"/>
    <s v="X631CV"/>
    <n v="0"/>
    <s v="L"/>
    <d v="1930-06-28T00:00:00"/>
  </r>
  <r>
    <n v="6882"/>
    <s v="Singerling"/>
    <d v="2019-07-23T13:00:00"/>
    <x v="1"/>
    <x v="0"/>
    <n v="10"/>
    <s v="X631CV"/>
    <n v="0"/>
    <s v="L"/>
    <d v="1942-05-16T00:00:00"/>
  </r>
  <r>
    <n v="3502"/>
    <s v="Heemskerk"/>
    <d v="2019-07-23T14:00:00"/>
    <x v="1"/>
    <x v="0"/>
    <n v="10"/>
    <s v="X631CV"/>
    <n v="0"/>
    <s v="L"/>
    <d v="1938-12-03T00:00:00"/>
  </r>
  <r>
    <n v="1920"/>
    <s v="Raspoort"/>
    <d v="2019-07-23T14:30:00"/>
    <x v="1"/>
    <x v="0"/>
    <n v="10"/>
    <s v="X631CV"/>
    <n v="0"/>
    <s v="L"/>
    <d v="1944-08-24T00:00:00"/>
  </r>
  <r>
    <n v="35095"/>
    <s v="Schuurmans"/>
    <d v="2019-07-26T10:00:00"/>
    <x v="2"/>
    <x v="0"/>
    <n v="10"/>
    <s v="X631CV"/>
    <n v="0"/>
    <s v="L"/>
    <d v="1959-09-17T00:00:00"/>
  </r>
  <r>
    <n v="35170"/>
    <s v="Engelgeer"/>
    <d v="2019-07-12T11:30:00"/>
    <x v="3"/>
    <x v="0"/>
    <n v="15"/>
    <s v="X631CV"/>
    <n v="0"/>
    <s v="L"/>
    <d v="1976-03-18T00:00:00"/>
  </r>
  <r>
    <n v="34596"/>
    <s v="Kesler"/>
    <d v="2019-07-25T13:30:00"/>
    <x v="3"/>
    <x v="0"/>
    <n v="15"/>
    <s v="X631CV"/>
    <n v="0"/>
    <s v="L"/>
    <d v="1948-04-04T00:00:00"/>
  </r>
  <r>
    <n v="9222"/>
    <s v="Akkeren"/>
    <d v="2019-07-02T13:30:00"/>
    <x v="4"/>
    <x v="0"/>
    <n v="15"/>
    <s v="X631CV"/>
    <n v="0"/>
    <s v="L"/>
    <d v="1930-03-25T00:00:00"/>
  </r>
  <r>
    <n v="36953"/>
    <s v="Alhamad"/>
    <d v="2019-07-02T14:30:00"/>
    <x v="4"/>
    <x v="0"/>
    <n v="15"/>
    <s v="X631CV"/>
    <n v="0"/>
    <s v="L"/>
    <d v="1990-01-06T00:00:00"/>
  </r>
  <r>
    <n v="36903"/>
    <s v="Toelsie"/>
    <d v="2019-07-02T14:45:00"/>
    <x v="4"/>
    <x v="0"/>
    <n v="15"/>
    <s v="X631CV"/>
    <n v="0"/>
    <s v="L"/>
    <d v="1947-07-28T00:00:00"/>
  </r>
  <r>
    <n v="36948"/>
    <s v="Walstijn-de Ridder"/>
    <d v="2019-07-02T15:00:00"/>
    <x v="4"/>
    <x v="0"/>
    <n v="15"/>
    <s v="X631CV"/>
    <m/>
    <s v="L"/>
    <d v="1936-05-28T00:00:00"/>
  </r>
  <r>
    <n v="29632"/>
    <s v="Hoogendoorn"/>
    <d v="2019-07-08T11:00:00"/>
    <x v="4"/>
    <x v="0"/>
    <n v="15"/>
    <s v="X631CV"/>
    <n v="0"/>
    <s v="L"/>
    <d v="1951-08-12T00:00:00"/>
  </r>
  <r>
    <n v="10724"/>
    <s v="KUTUK"/>
    <d v="2019-07-09T12:30:00"/>
    <x v="4"/>
    <x v="0"/>
    <n v="15"/>
    <s v="X631CV"/>
    <n v="0"/>
    <s v="A"/>
    <d v="1977-06-29T00:00:00"/>
  </r>
  <r>
    <n v="14781"/>
    <s v="Baar"/>
    <d v="2019-07-16T15:00:00"/>
    <x v="4"/>
    <x v="0"/>
    <n v="15"/>
    <s v="X631CV"/>
    <n v="0"/>
    <s v="L"/>
    <d v="1929-06-07T00:00:00"/>
  </r>
  <r>
    <n v="35001"/>
    <s v="Brummelen"/>
    <d v="2019-07-19T10:45:00"/>
    <x v="5"/>
    <x v="0"/>
    <n v="15"/>
    <s v="X631CV"/>
    <m/>
    <s v="L"/>
    <d v="1964-12-24T00:00:00"/>
  </r>
  <r>
    <n v="35321"/>
    <s v="Ikhouane"/>
    <d v="2019-07-19T13:45:00"/>
    <x v="5"/>
    <x v="0"/>
    <n v="15"/>
    <s v="X631CV"/>
    <m/>
    <s v="L"/>
    <d v="1966-08-11T00:00:00"/>
  </r>
  <r>
    <n v="35088"/>
    <s v="Haddaoui"/>
    <d v="2019-07-10T09:00:00"/>
    <x v="6"/>
    <x v="0"/>
    <n v="15"/>
    <s v="X631CV"/>
    <m/>
    <s v="L"/>
    <d v="1987-06-06T00:00:00"/>
  </r>
  <r>
    <n v="36367"/>
    <s v="Rasoulian Shiadeh"/>
    <d v="2019-07-17T12:30:00"/>
    <x v="6"/>
    <x v="0"/>
    <n v="15"/>
    <s v="X631CV"/>
    <n v="0"/>
    <s v="L"/>
    <d v="1994-09-12T00:00:00"/>
  </r>
  <r>
    <n v="25620"/>
    <s v="Safriti"/>
    <d v="2019-07-05T14:45:00"/>
    <x v="7"/>
    <x v="0"/>
    <n v="15"/>
    <s v="X631CV"/>
    <n v="0"/>
    <s v="L"/>
    <d v="1987-03-13T00:00:00"/>
  </r>
  <r>
    <n v="20662"/>
    <s v="Otten-Otsen"/>
    <d v="2019-07-19T10:30:00"/>
    <x v="7"/>
    <x v="0"/>
    <n v="15"/>
    <s v="X631CV"/>
    <m/>
    <s v="L"/>
    <d v="1974-07-20T00:00:00"/>
  </r>
  <r>
    <n v="35170"/>
    <s v="Engelgeer"/>
    <d v="2019-07-19T11:30:00"/>
    <x v="8"/>
    <x v="0"/>
    <n v="15"/>
    <s v="X631CV"/>
    <m/>
    <s v="L"/>
    <d v="1976-03-18T00:00:00"/>
  </r>
  <r>
    <n v="4535"/>
    <s v="MOL-POST"/>
    <d v="2019-07-24T15:30:00"/>
    <x v="9"/>
    <x v="0"/>
    <n v="15"/>
    <s v="X631CV"/>
    <n v="0"/>
    <s v="L"/>
    <d v="1931-01-15T00:00:00"/>
  </r>
  <r>
    <n v="36174"/>
    <s v="Polder-van der Haven"/>
    <d v="2019-07-05T12:30:00"/>
    <x v="10"/>
    <x v="0"/>
    <n v="15"/>
    <s v="X631CV"/>
    <m/>
    <s v="L"/>
    <d v="1966-04-24T00:00:00"/>
  </r>
  <r>
    <n v="29517"/>
    <s v="Westenburger"/>
    <d v="2019-07-11T13:30:00"/>
    <x v="10"/>
    <x v="0"/>
    <n v="15"/>
    <s v="X631CV"/>
    <m/>
    <s v="L"/>
    <d v="1981-03-05T00:00:00"/>
  </r>
  <r>
    <n v="29605"/>
    <s v="McBride"/>
    <d v="2019-07-25T10:00:00"/>
    <x v="10"/>
    <x v="0"/>
    <n v="15"/>
    <s v="X631CV"/>
    <n v="0"/>
    <s v="L"/>
    <d v="2005-06-15T00:00:00"/>
  </r>
  <r>
    <n v="1204"/>
    <s v="Smialy"/>
    <d v="2019-07-08T08:45:00"/>
    <x v="11"/>
    <x v="0"/>
    <n v="15"/>
    <s v="X631CV"/>
    <n v="0"/>
    <s v="L"/>
    <d v="2007-10-11T00:00:00"/>
  </r>
  <r>
    <n v="35001"/>
    <s v="Brummelen"/>
    <d v="2019-07-01T13:15:00"/>
    <x v="12"/>
    <x v="0"/>
    <n v="15"/>
    <s v="X631CV"/>
    <m/>
    <s v="L"/>
    <d v="1964-12-24T00:00:00"/>
  </r>
  <r>
    <n v="2492"/>
    <s v="Suiker-Zutt"/>
    <d v="2019-07-02T10:30:00"/>
    <x v="1"/>
    <x v="0"/>
    <n v="15"/>
    <s v="X631CV"/>
    <n v="0"/>
    <s v="L"/>
    <d v="1946-01-18T00:00:00"/>
  </r>
  <r>
    <n v="28448"/>
    <s v="Wagenmakers"/>
    <d v="2019-07-02T14:30:00"/>
    <x v="1"/>
    <x v="0"/>
    <n v="15"/>
    <s v="X631CV"/>
    <n v="0"/>
    <s v="L"/>
    <d v="1956-01-06T00:00:00"/>
  </r>
  <r>
    <n v="24354"/>
    <s v="Yilmaz"/>
    <d v="2019-07-02T15:30:00"/>
    <x v="1"/>
    <x v="0"/>
    <n v="15"/>
    <s v="X631CV"/>
    <n v="0"/>
    <s v="L"/>
    <d v="1959-06-10T00:00:00"/>
  </r>
  <r>
    <n v="28271"/>
    <s v="Velde"/>
    <d v="2019-07-09T10:00:00"/>
    <x v="1"/>
    <x v="0"/>
    <n v="15"/>
    <s v="X631CV"/>
    <n v="0"/>
    <s v="L"/>
    <d v="1960-10-26T00:00:00"/>
  </r>
  <r>
    <n v="4895"/>
    <s v="Mollenberg-Robijn"/>
    <d v="2019-07-09T10:30:00"/>
    <x v="1"/>
    <x v="0"/>
    <n v="15"/>
    <s v="X631CV"/>
    <n v="0"/>
    <s v="L"/>
    <d v="1936-05-14T00:00:00"/>
  </r>
  <r>
    <n v="7616"/>
    <s v="Wit-de Winter"/>
    <d v="2019-07-09T11:30:00"/>
    <x v="1"/>
    <x v="0"/>
    <n v="15"/>
    <s v="X631CV"/>
    <n v="0"/>
    <s v="L"/>
    <d v="1949-07-19T00:00:00"/>
  </r>
  <r>
    <n v="12029"/>
    <s v="Hasan"/>
    <d v="2019-07-09T12:30:00"/>
    <x v="1"/>
    <x v="0"/>
    <n v="15"/>
    <s v="X631CV"/>
    <n v="0"/>
    <s v="L"/>
    <d v="1950-01-20T00:00:00"/>
  </r>
  <r>
    <n v="7789"/>
    <s v="Thomas"/>
    <d v="2019-07-16T13:30:00"/>
    <x v="1"/>
    <x v="0"/>
    <n v="15"/>
    <s v="X631CV"/>
    <n v="0"/>
    <s v="L"/>
    <d v="1948-11-30T00:00:00"/>
  </r>
  <r>
    <n v="1076"/>
    <s v="Ginkel-Smith"/>
    <d v="2019-07-23T09:30:00"/>
    <x v="1"/>
    <x v="0"/>
    <n v="15"/>
    <s v="X631CV"/>
    <n v="0"/>
    <s v="L"/>
    <d v="1944-10-06T00:00:00"/>
  </r>
  <r>
    <n v="13416"/>
    <s v="Beek"/>
    <d v="2019-07-23T13:30:00"/>
    <x v="1"/>
    <x v="0"/>
    <n v="15"/>
    <s v="X631CV"/>
    <n v="0"/>
    <s v="L"/>
    <d v="1957-08-20T00:00:00"/>
  </r>
  <r>
    <n v="18591"/>
    <s v="Vos"/>
    <d v="2019-07-16T13:45:00"/>
    <x v="13"/>
    <x v="0"/>
    <n v="15"/>
    <s v="X631CV"/>
    <n v="0"/>
    <s v="L"/>
    <d v="1992-02-07T00:00:00"/>
  </r>
  <r>
    <n v="2492"/>
    <s v="Suiker-Zutt"/>
    <d v="2019-07-02T11:15:00"/>
    <x v="14"/>
    <x v="0"/>
    <n v="15"/>
    <s v="X631CV"/>
    <m/>
    <s v="L"/>
    <d v="1946-01-18T00:00:00"/>
  </r>
  <r>
    <n v="32786"/>
    <s v="Reintke"/>
    <d v="2019-07-16T14:15:00"/>
    <x v="14"/>
    <x v="0"/>
    <n v="15"/>
    <s v="X631CV"/>
    <m/>
    <s v="L"/>
    <d v="1958-05-22T00:00:00"/>
  </r>
  <r>
    <n v="32786"/>
    <s v="Reintke"/>
    <d v="2019-07-23T10:00:00"/>
    <x v="14"/>
    <x v="0"/>
    <n v="15"/>
    <s v="X631CV"/>
    <m/>
    <s v="L"/>
    <d v="1958-05-22T00:00:00"/>
  </r>
  <r>
    <n v="24864"/>
    <s v="Etty"/>
    <d v="2019-07-23T10:15:00"/>
    <x v="14"/>
    <x v="0"/>
    <n v="15"/>
    <s v="X631CV"/>
    <m/>
    <s v="L"/>
    <d v="1999-10-31T00:00:00"/>
  </r>
  <r>
    <n v="11748"/>
    <s v="Meulblok"/>
    <d v="2019-07-18T10:45:00"/>
    <x v="15"/>
    <x v="0"/>
    <n v="15"/>
    <s v="X631CV"/>
    <m/>
    <s v="L"/>
    <d v="1990-01-31T00:00:00"/>
  </r>
  <r>
    <n v="18194"/>
    <s v="Steenen"/>
    <d v="2019-07-15T14:00:00"/>
    <x v="16"/>
    <x v="0"/>
    <n v="15"/>
    <s v="X631CV"/>
    <m/>
    <s v="L"/>
    <d v="1990-07-22T00:00:00"/>
  </r>
  <r>
    <n v="33555"/>
    <s v="Jin"/>
    <d v="2019-07-15T14:15:00"/>
    <x v="16"/>
    <x v="0"/>
    <n v="15"/>
    <s v="X631CV"/>
    <m/>
    <s v="L"/>
    <d v="2011-10-11T00:00:00"/>
  </r>
  <r>
    <n v="20390"/>
    <s v="Snijder"/>
    <d v="2019-07-23T14:00:00"/>
    <x v="16"/>
    <x v="0"/>
    <n v="15"/>
    <s v="X631CV"/>
    <m/>
    <s v="L"/>
    <d v="2000-11-28T00:00:00"/>
  </r>
  <r>
    <n v="12409"/>
    <s v="Bijkerk"/>
    <d v="2019-07-01T09:45:00"/>
    <x v="17"/>
    <x v="0"/>
    <n v="15"/>
    <s v="X631CV"/>
    <m/>
    <s v="L"/>
    <d v="1963-10-03T00:00:00"/>
  </r>
  <r>
    <n v="25409"/>
    <s v="Timmers"/>
    <d v="2019-07-01T15:30:00"/>
    <x v="17"/>
    <x v="0"/>
    <n v="15"/>
    <s v="X631CV"/>
    <m/>
    <s v="L"/>
    <d v="1954-03-09T00:00:00"/>
  </r>
  <r>
    <n v="35876"/>
    <s v="Schouten"/>
    <d v="2019-07-01T15:45:00"/>
    <x v="17"/>
    <x v="0"/>
    <n v="15"/>
    <s v="X631CV"/>
    <m/>
    <s v="L"/>
    <d v="1943-02-25T00:00:00"/>
  </r>
  <r>
    <n v="26365"/>
    <s v="Driessen"/>
    <d v="2019-07-02T14:30:00"/>
    <x v="17"/>
    <x v="0"/>
    <n v="15"/>
    <s v="X631CV"/>
    <n v="0"/>
    <s v="L"/>
    <d v="1962-10-14T00:00:00"/>
  </r>
  <r>
    <n v="18167"/>
    <s v="Berendsen"/>
    <d v="2019-07-02T15:30:00"/>
    <x v="17"/>
    <x v="0"/>
    <n v="15"/>
    <s v="X631CV"/>
    <m/>
    <s v="L"/>
    <d v="1968-09-28T00:00:00"/>
  </r>
  <r>
    <n v="35876"/>
    <s v="Schouten"/>
    <d v="2019-07-02T15:45:00"/>
    <x v="17"/>
    <x v="0"/>
    <n v="15"/>
    <s v="X631CV"/>
    <m/>
    <s v="L"/>
    <d v="1943-02-25T00:00:00"/>
  </r>
  <r>
    <n v="34498"/>
    <s v="Tholen"/>
    <d v="2019-07-03T13:00:00"/>
    <x v="17"/>
    <x v="0"/>
    <n v="15"/>
    <s v="X631CV"/>
    <m/>
    <s v="L"/>
    <d v="1986-09-09T00:00:00"/>
  </r>
  <r>
    <n v="12764"/>
    <s v="Jongeleen"/>
    <d v="2019-07-03T13:15:00"/>
    <x v="17"/>
    <x v="0"/>
    <n v="15"/>
    <s v="X631CV"/>
    <m/>
    <s v="L"/>
    <d v="1995-04-30T00:00:00"/>
  </r>
  <r>
    <n v="676"/>
    <s v="Rademaker"/>
    <d v="2019-07-08T10:30:00"/>
    <x v="17"/>
    <x v="0"/>
    <n v="15"/>
    <s v="X631CV"/>
    <m/>
    <s v="L"/>
    <d v="1952-04-16T00:00:00"/>
  </r>
  <r>
    <n v="4663"/>
    <s v="Janssen"/>
    <d v="2019-07-08T10:45:00"/>
    <x v="17"/>
    <x v="0"/>
    <n v="15"/>
    <s v="X631CV"/>
    <m/>
    <s v="L"/>
    <d v="1952-04-20T00:00:00"/>
  </r>
  <r>
    <n v="35081"/>
    <s v="Vente"/>
    <d v="2019-07-08T11:00:00"/>
    <x v="17"/>
    <x v="0"/>
    <n v="15"/>
    <s v="X631CV"/>
    <m/>
    <s v="L"/>
    <d v="1943-09-01T00:00:00"/>
  </r>
  <r>
    <n v="28074"/>
    <s v="Gelder"/>
    <d v="2019-07-08T11:15:00"/>
    <x v="17"/>
    <x v="0"/>
    <n v="15"/>
    <s v="X631CV"/>
    <m/>
    <s v="L"/>
    <d v="1968-05-28T00:00:00"/>
  </r>
  <r>
    <n v="26507"/>
    <s v="Spelde"/>
    <d v="2019-07-08T11:30:00"/>
    <x v="17"/>
    <x v="0"/>
    <n v="15"/>
    <s v="X631CV"/>
    <m/>
    <s v="L"/>
    <d v="1964-10-25T00:00:00"/>
  </r>
  <r>
    <n v="4983"/>
    <s v="Arens-Lucassen"/>
    <d v="2019-07-08T11:45:00"/>
    <x v="17"/>
    <x v="0"/>
    <n v="15"/>
    <s v="X631CV"/>
    <m/>
    <s v="L"/>
    <d v="1941-02-19T00:00:00"/>
  </r>
  <r>
    <n v="14126"/>
    <s v="Langeweg"/>
    <d v="2019-07-09T09:00:00"/>
    <x v="17"/>
    <x v="0"/>
    <n v="15"/>
    <s v="X631CV"/>
    <m/>
    <s v="L"/>
    <d v="1957-11-13T00:00:00"/>
  </r>
  <r>
    <n v="879"/>
    <s v="Kramer-Knaap"/>
    <d v="2019-07-09T11:30:00"/>
    <x v="17"/>
    <x v="0"/>
    <n v="15"/>
    <s v="X631CV"/>
    <n v="0"/>
    <s v="L"/>
    <d v="1947-10-12T00:00:00"/>
  </r>
  <r>
    <n v="25464"/>
    <s v="Staphorst"/>
    <d v="2019-07-09T14:00:00"/>
    <x v="17"/>
    <x v="0"/>
    <n v="15"/>
    <s v="X631CV"/>
    <m/>
    <s v="L"/>
    <d v="1953-05-29T00:00:00"/>
  </r>
  <r>
    <n v="3461"/>
    <s v="Zandvliet"/>
    <d v="2019-07-09T14:15:00"/>
    <x v="17"/>
    <x v="0"/>
    <n v="15"/>
    <s v="X631CV"/>
    <m/>
    <s v="L"/>
    <d v="1933-03-04T00:00:00"/>
  </r>
  <r>
    <n v="30508"/>
    <s v="Nobbe"/>
    <d v="2019-07-10T09:00:00"/>
    <x v="17"/>
    <x v="0"/>
    <n v="15"/>
    <s v="X631CV"/>
    <m/>
    <s v="L"/>
    <d v="1954-01-01T00:00:00"/>
  </r>
  <r>
    <n v="22543"/>
    <s v="Oost-van der Busse"/>
    <d v="2019-07-10T11:45:00"/>
    <x v="17"/>
    <x v="0"/>
    <n v="15"/>
    <s v="X631CV"/>
    <m/>
    <s v="L"/>
    <d v="1940-07-23T00:00:00"/>
  </r>
  <r>
    <n v="9816"/>
    <s v="Dumfries"/>
    <d v="2019-07-10T13:00:00"/>
    <x v="17"/>
    <x v="0"/>
    <n v="15"/>
    <s v="X631CV"/>
    <m/>
    <s v="L"/>
    <d v="1963-02-18T00:00:00"/>
  </r>
  <r>
    <n v="575"/>
    <s v="Valenca"/>
    <d v="2019-07-10T15:45:00"/>
    <x v="17"/>
    <x v="0"/>
    <n v="15"/>
    <s v="X631CV"/>
    <m/>
    <s v="L"/>
    <d v="1953-08-09T00:00:00"/>
  </r>
  <r>
    <n v="30508"/>
    <s v="Nobbe"/>
    <d v="2019-07-15T10:00:00"/>
    <x v="17"/>
    <x v="0"/>
    <n v="15"/>
    <s v="X631CV"/>
    <m/>
    <s v="L"/>
    <d v="1954-01-01T00:00:00"/>
  </r>
  <r>
    <n v="6198"/>
    <s v="Dannijs-Bontje"/>
    <d v="2019-07-15T10:45:00"/>
    <x v="17"/>
    <x v="0"/>
    <n v="15"/>
    <s v="X631CV"/>
    <m/>
    <s v="L"/>
    <d v="1947-09-26T00:00:00"/>
  </r>
  <r>
    <n v="31056"/>
    <s v="Graatsma"/>
    <d v="2019-07-15T13:30:00"/>
    <x v="17"/>
    <x v="0"/>
    <n v="15"/>
    <s v="X631CV"/>
    <m/>
    <s v="L"/>
    <d v="1945-10-13T00:00:00"/>
  </r>
  <r>
    <n v="36402"/>
    <s v="Hofsté"/>
    <d v="2019-07-15T14:30:00"/>
    <x v="17"/>
    <x v="0"/>
    <n v="15"/>
    <s v="X631CV"/>
    <m/>
    <s v="L"/>
    <d v="1940-03-02T00:00:00"/>
  </r>
  <r>
    <n v="18126"/>
    <s v="Sercan-Bahtir"/>
    <d v="2019-07-17T11:00:00"/>
    <x v="17"/>
    <x v="0"/>
    <n v="15"/>
    <s v="X631CV"/>
    <m/>
    <s v="L"/>
    <d v="1954-12-05T00:00:00"/>
  </r>
  <r>
    <n v="28025"/>
    <s v="Walther"/>
    <d v="2019-07-17T13:15:00"/>
    <x v="17"/>
    <x v="0"/>
    <n v="15"/>
    <s v="X631CV"/>
    <m/>
    <s v="L"/>
    <d v="1944-02-19T00:00:00"/>
  </r>
  <r>
    <n v="676"/>
    <s v="Rademaker"/>
    <d v="2019-07-17T13:30:00"/>
    <x v="17"/>
    <x v="0"/>
    <n v="15"/>
    <s v="X631CV"/>
    <m/>
    <s v="L"/>
    <d v="1952-04-16T00:00:00"/>
  </r>
  <r>
    <n v="17442"/>
    <s v="Heeringen"/>
    <d v="2019-07-31T13:00:00"/>
    <x v="18"/>
    <x v="0"/>
    <n v="15"/>
    <s v="X631CV"/>
    <n v="0"/>
    <s v="L"/>
    <d v="1939-09-30T00:00:00"/>
  </r>
  <r>
    <n v="26903"/>
    <s v="Kruithof"/>
    <d v="2019-07-03T12:30:00"/>
    <x v="19"/>
    <x v="0"/>
    <n v="15"/>
    <s v="X631CV"/>
    <m/>
    <s v="L"/>
    <d v="1966-01-03T00:00:00"/>
  </r>
  <r>
    <n v="36485"/>
    <s v="Timmermans"/>
    <d v="2019-07-02T10:15:00"/>
    <x v="20"/>
    <x v="0"/>
    <n v="15"/>
    <s v="X631CV"/>
    <m/>
    <s v="L"/>
    <d v="1948-06-26T00:00:00"/>
  </r>
  <r>
    <n v="10846"/>
    <s v="Berkel"/>
    <d v="2019-07-09T13:45:00"/>
    <x v="20"/>
    <x v="0"/>
    <n v="15"/>
    <s v="X631CV"/>
    <m/>
    <s v="L"/>
    <d v="1932-04-17T00:00:00"/>
  </r>
  <r>
    <n v="27183"/>
    <s v="Rietschoten"/>
    <d v="2019-07-16T09:45:00"/>
    <x v="20"/>
    <x v="0"/>
    <n v="15"/>
    <s v="X631CV"/>
    <m/>
    <s v="L"/>
    <d v="2008-06-18T00:00:00"/>
  </r>
  <r>
    <n v="28065"/>
    <s v="Rietschoten"/>
    <d v="2019-07-16T10:00:00"/>
    <x v="20"/>
    <x v="0"/>
    <n v="15"/>
    <s v="X631CV"/>
    <m/>
    <s v="L"/>
    <d v="2006-04-24T00:00:00"/>
  </r>
  <r>
    <n v="7861"/>
    <s v="Baaren-Lauppe"/>
    <d v="2019-07-16T11:30:00"/>
    <x v="20"/>
    <x v="0"/>
    <n v="15"/>
    <s v="X631CV"/>
    <n v="0"/>
    <s v="L"/>
    <d v="1938-11-17T00:00:00"/>
  </r>
  <r>
    <n v="564"/>
    <s v="Wouters"/>
    <d v="2019-07-16T13:30:00"/>
    <x v="20"/>
    <x v="0"/>
    <n v="15"/>
    <s v="X631CV"/>
    <n v="0"/>
    <s v="L"/>
    <d v="1944-12-28T00:00:00"/>
  </r>
  <r>
    <n v="36485"/>
    <s v="Timmermans"/>
    <d v="2019-07-16T15:00:00"/>
    <x v="20"/>
    <x v="0"/>
    <n v="15"/>
    <s v="X631CV"/>
    <m/>
    <s v="L"/>
    <d v="1948-06-26T00:00:00"/>
  </r>
  <r>
    <n v="29272"/>
    <s v="Hasselbaink"/>
    <d v="2019-07-04T08:15:00"/>
    <x v="21"/>
    <x v="1"/>
    <n v="15"/>
    <s v="X631CV"/>
    <m/>
    <s v="L"/>
    <d v="1943-07-24T00:00:00"/>
  </r>
  <r>
    <n v="32401"/>
    <s v="Bruijn"/>
    <d v="2019-07-04T08:30:00"/>
    <x v="21"/>
    <x v="1"/>
    <n v="15"/>
    <s v="X631CV"/>
    <m/>
    <s v="L"/>
    <d v="1948-09-13T00:00:00"/>
  </r>
  <r>
    <n v="29650"/>
    <s v="Heidelberg"/>
    <d v="2019-07-04T08:45:00"/>
    <x v="21"/>
    <x v="1"/>
    <n v="15"/>
    <s v="X631CV"/>
    <m/>
    <s v="L"/>
    <d v="1939-07-19T00:00:00"/>
  </r>
  <r>
    <n v="36967"/>
    <s v="Santiroma"/>
    <d v="2019-07-04T09:15:00"/>
    <x v="21"/>
    <x v="1"/>
    <n v="15"/>
    <s v="X631CV"/>
    <m/>
    <s v="L"/>
    <d v="1943-09-07T00:00:00"/>
  </r>
  <r>
    <n v="28747"/>
    <s v="Mudde"/>
    <d v="2019-07-11T09:15:00"/>
    <x v="21"/>
    <x v="1"/>
    <n v="15"/>
    <s v="X631CV"/>
    <m/>
    <s v="L"/>
    <d v="1960-07-14T00:00:00"/>
  </r>
  <r>
    <n v="29363"/>
    <s v="Abeele-Moelee"/>
    <d v="2019-07-12T08:15:00"/>
    <x v="21"/>
    <x v="1"/>
    <n v="15"/>
    <s v="X631CV"/>
    <n v="0"/>
    <s v="L"/>
    <d v="1913-01-18T00:00:00"/>
  </r>
  <r>
    <n v="36131"/>
    <s v="Bouaad"/>
    <d v="2019-07-12T10:00:00"/>
    <x v="22"/>
    <x v="0"/>
    <n v="15"/>
    <s v="X631CV"/>
    <m/>
    <s v="L"/>
    <d v="2017-01-19T00:00:00"/>
  </r>
  <r>
    <n v="36930"/>
    <s v="Szoke"/>
    <d v="2019-07-29T09:45:00"/>
    <x v="22"/>
    <x v="0"/>
    <n v="15"/>
    <s v="X631CV"/>
    <m/>
    <s v="L"/>
    <d v="2017-02-17T00:00:00"/>
  </r>
  <r>
    <n v="36057"/>
    <s v="Tijnagel"/>
    <d v="2019-07-09T10:30:00"/>
    <x v="23"/>
    <x v="0"/>
    <n v="15"/>
    <s v="X631CV"/>
    <n v="0"/>
    <s v="L"/>
    <d v="1963-05-12T00:00:00"/>
  </r>
  <r>
    <n v="18677"/>
    <s v="Neerijnen"/>
    <d v="2019-07-11T09:15:00"/>
    <x v="24"/>
    <x v="0"/>
    <n v="15"/>
    <s v="X631CV"/>
    <n v="0"/>
    <s v="L"/>
    <d v="1950-12-04T00:00:00"/>
  </r>
  <r>
    <n v="860"/>
    <s v="Verroca"/>
    <d v="2019-07-12T14:30:00"/>
    <x v="24"/>
    <x v="0"/>
    <n v="15"/>
    <s v="X631CV"/>
    <n v="0"/>
    <s v="L"/>
    <d v="1969-02-26T00:00:00"/>
  </r>
  <r>
    <n v="34262"/>
    <s v="Wijers"/>
    <d v="2019-07-24T13:45:00"/>
    <x v="24"/>
    <x v="0"/>
    <n v="15"/>
    <s v="X631CV"/>
    <n v="0"/>
    <s v="L"/>
    <d v="1950-03-17T00:00:00"/>
  </r>
  <r>
    <n v="9092"/>
    <s v="Bartels"/>
    <d v="2019-07-19T14:30:00"/>
    <x v="2"/>
    <x v="0"/>
    <n v="15"/>
    <s v="X631CV"/>
    <n v="0"/>
    <s v="L"/>
    <d v="1947-02-18T00:00:00"/>
  </r>
  <r>
    <n v="36755"/>
    <s v="Zondervan"/>
    <d v="2019-07-23T10:15:00"/>
    <x v="2"/>
    <x v="0"/>
    <n v="15"/>
    <s v="X631CV"/>
    <m/>
    <s v="L"/>
    <d v="1955-06-13T00:00:00"/>
  </r>
  <r>
    <n v="33528"/>
    <s v="Zwieten"/>
    <d v="2019-07-30T13:00:00"/>
    <x v="2"/>
    <x v="0"/>
    <n v="15"/>
    <s v="X631CV"/>
    <n v="0"/>
    <s v="L"/>
    <d v="1951-05-24T00:00:00"/>
  </r>
  <r>
    <n v="27924"/>
    <s v="Sher"/>
    <d v="2019-07-11T08:45:00"/>
    <x v="25"/>
    <x v="0"/>
    <n v="15"/>
    <s v="X631CV"/>
    <m/>
    <s v="L"/>
    <d v="1970-10-22T00:00:00"/>
  </r>
  <r>
    <n v="6111"/>
    <s v="Wingerden"/>
    <d v="2019-07-11T12:45:00"/>
    <x v="25"/>
    <x v="0"/>
    <n v="15"/>
    <s v="X631CV"/>
    <m/>
    <s v="L"/>
    <d v="1958-11-19T00:00:00"/>
  </r>
  <r>
    <n v="28514"/>
    <s v="Vredevoogd"/>
    <d v="2019-07-11T15:45:00"/>
    <x v="25"/>
    <x v="0"/>
    <n v="15"/>
    <s v="X631CV"/>
    <m/>
    <s v="L"/>
    <d v="1951-06-05T00:00:00"/>
  </r>
  <r>
    <n v="1581"/>
    <s v="Hartog"/>
    <d v="2019-07-25T13:30:00"/>
    <x v="25"/>
    <x v="0"/>
    <n v="15"/>
    <s v="X631CV"/>
    <n v="0"/>
    <s v="L"/>
    <d v="1970-03-02T00:00:00"/>
  </r>
  <r>
    <n v="25201"/>
    <s v="Neslo"/>
    <d v="2019-07-08T10:45:00"/>
    <x v="26"/>
    <x v="0"/>
    <n v="15"/>
    <s v="X631CV"/>
    <m/>
    <s v="L"/>
    <d v="1971-11-07T00:00:00"/>
  </r>
  <r>
    <n v="36592"/>
    <s v="Bolinde"/>
    <d v="2019-07-08T14:00:00"/>
    <x v="26"/>
    <x v="0"/>
    <n v="15"/>
    <s v="X631CV"/>
    <m/>
    <s v="L"/>
    <d v="1954-02-11T00:00:00"/>
  </r>
  <r>
    <n v="29305"/>
    <s v="IQbal-Khadeeja"/>
    <d v="2019-07-08T14:15:00"/>
    <x v="26"/>
    <x v="0"/>
    <n v="15"/>
    <s v="X631CV"/>
    <m/>
    <s v="L"/>
    <d v="1954-01-05T00:00:00"/>
  </r>
  <r>
    <n v="3207"/>
    <s v="Gerbrands-Van Der Kleij"/>
    <d v="2019-07-15T09:45:00"/>
    <x v="26"/>
    <x v="0"/>
    <n v="15"/>
    <s v="X631CV"/>
    <m/>
    <s v="L"/>
    <d v="1949-06-27T00:00:00"/>
  </r>
  <r>
    <n v="34606"/>
    <s v="Karacaer"/>
    <d v="2019-07-15T11:00:00"/>
    <x v="26"/>
    <x v="0"/>
    <n v="15"/>
    <s v="X631CV"/>
    <m/>
    <s v="L"/>
    <d v="1961-05-04T00:00:00"/>
  </r>
  <r>
    <n v="36592"/>
    <s v="Bolinde"/>
    <d v="2019-07-15T11:15:00"/>
    <x v="26"/>
    <x v="0"/>
    <n v="15"/>
    <s v="X631CV"/>
    <m/>
    <s v="L"/>
    <d v="1954-02-11T00:00:00"/>
  </r>
  <r>
    <n v="21059"/>
    <s v="Zwaag"/>
    <d v="2019-07-15T12:30:00"/>
    <x v="26"/>
    <x v="0"/>
    <n v="15"/>
    <s v="X631CV"/>
    <n v="0"/>
    <s v="L"/>
    <d v="1966-06-12T00:00:00"/>
  </r>
  <r>
    <n v="21244"/>
    <s v="Montolalu"/>
    <d v="2019-07-15T14:30:00"/>
    <x v="26"/>
    <x v="0"/>
    <n v="15"/>
    <s v="X631CV"/>
    <m/>
    <s v="L"/>
    <d v="1950-02-14T00:00:00"/>
  </r>
  <r>
    <n v="23765"/>
    <s v="Kunst"/>
    <d v="2019-07-15T14:45:00"/>
    <x v="26"/>
    <x v="0"/>
    <n v="15"/>
    <s v="X631CV"/>
    <m/>
    <s v="L"/>
    <d v="1955-12-25T00:00:00"/>
  </r>
  <r>
    <n v="36298"/>
    <s v="Bronkhorst-Verheij"/>
    <d v="2019-07-15T15:00:00"/>
    <x v="26"/>
    <x v="0"/>
    <n v="15"/>
    <s v="X631CV"/>
    <m/>
    <s v="L"/>
    <d v="1934-08-07T00:00:00"/>
  </r>
  <r>
    <n v="30742"/>
    <s v="Dassen"/>
    <d v="2019-07-15T15:15:00"/>
    <x v="26"/>
    <x v="0"/>
    <n v="15"/>
    <s v="X631CV"/>
    <m/>
    <s v="L"/>
    <d v="1952-11-15T00:00:00"/>
  </r>
  <r>
    <n v="30910"/>
    <s v="Baskal-Avci"/>
    <d v="2019-07-16T09:45:00"/>
    <x v="26"/>
    <x v="0"/>
    <n v="15"/>
    <s v="X631CV"/>
    <m/>
    <s v="L"/>
    <d v="1955-04-12T00:00:00"/>
  </r>
  <r>
    <n v="3207"/>
    <s v="Gerbrands-Van Der Kleij"/>
    <d v="2019-07-22T08:15:00"/>
    <x v="26"/>
    <x v="0"/>
    <n v="15"/>
    <s v="X631CV"/>
    <m/>
    <s v="L"/>
    <d v="1949-06-27T00:00:00"/>
  </r>
  <r>
    <n v="25201"/>
    <s v="Neslo"/>
    <d v="2019-07-22T10:45:00"/>
    <x v="26"/>
    <x v="0"/>
    <n v="15"/>
    <s v="X631CV"/>
    <m/>
    <s v="L"/>
    <d v="1971-11-07T00:00:00"/>
  </r>
  <r>
    <n v="33608"/>
    <s v="Jordens-van der Burgh"/>
    <d v="2019-07-23T10:45:00"/>
    <x v="26"/>
    <x v="0"/>
    <n v="15"/>
    <s v="X631CV"/>
    <n v="0"/>
    <s v="L"/>
    <d v="1937-09-12T00:00:00"/>
  </r>
  <r>
    <n v="30910"/>
    <s v="Baskal-Avci"/>
    <d v="2019-07-23T11:15:00"/>
    <x v="26"/>
    <x v="0"/>
    <n v="15"/>
    <s v="X631CV"/>
    <m/>
    <s v="L"/>
    <d v="1955-04-12T00:00:00"/>
  </r>
  <r>
    <n v="22462"/>
    <s v="Djendoubi"/>
    <d v="2019-07-23T13:15:00"/>
    <x v="26"/>
    <x v="0"/>
    <n v="15"/>
    <s v="X631CV"/>
    <m/>
    <s v="L"/>
    <d v="1936-06-01T00:00:00"/>
  </r>
  <r>
    <n v="3207"/>
    <s v="Gerbrands-Van Der Kleij"/>
    <d v="2019-07-29T08:15:00"/>
    <x v="26"/>
    <x v="0"/>
    <n v="15"/>
    <s v="X631CV"/>
    <m/>
    <s v="L"/>
    <d v="1949-06-27T00:00:00"/>
  </r>
  <r>
    <n v="2653"/>
    <s v="Kesteren-Granneman"/>
    <d v="2019-07-29T08:45:00"/>
    <x v="26"/>
    <x v="0"/>
    <n v="15"/>
    <s v="X631CV"/>
    <n v="0"/>
    <s v="L"/>
    <d v="1951-04-10T00:00:00"/>
  </r>
  <r>
    <n v="36592"/>
    <s v="Bolinde"/>
    <d v="2019-07-29T11:45:00"/>
    <x v="26"/>
    <x v="0"/>
    <n v="15"/>
    <s v="X631CV"/>
    <m/>
    <s v="L"/>
    <d v="1954-02-11T00:00:00"/>
  </r>
  <r>
    <n v="28285"/>
    <s v="Mantel"/>
    <d v="2019-07-08T12:30:00"/>
    <x v="27"/>
    <x v="0"/>
    <n v="20"/>
    <s v="X631CV"/>
    <n v="0"/>
    <s v="L"/>
    <d v="1958-05-03T00:00:00"/>
  </r>
  <r>
    <n v="36349"/>
    <s v="Hassanin"/>
    <d v="2019-07-19T15:00:00"/>
    <x v="3"/>
    <x v="0"/>
    <n v="20"/>
    <s v="X631CV"/>
    <n v="0"/>
    <s v="L"/>
    <d v="1960-03-08T00:00:00"/>
  </r>
  <r>
    <n v="25060"/>
    <s v="Meeussen"/>
    <d v="2019-07-25T11:15:00"/>
    <x v="3"/>
    <x v="0"/>
    <n v="20"/>
    <s v="X631CV"/>
    <n v="0"/>
    <s v="L"/>
    <d v="1976-10-01T00:00:00"/>
  </r>
  <r>
    <n v="36320"/>
    <s v="Melger"/>
    <d v="2019-07-17T13:15:00"/>
    <x v="28"/>
    <x v="0"/>
    <n v="20"/>
    <s v="X631CV"/>
    <n v="0"/>
    <s v="L"/>
    <d v="1937-03-20T00:00:00"/>
  </r>
  <r>
    <n v="25901"/>
    <s v="Lakerveld-Vermeij"/>
    <d v="2019-07-15T14:30:00"/>
    <x v="1"/>
    <x v="0"/>
    <n v="20"/>
    <s v="X631CV"/>
    <n v="0"/>
    <s v="L"/>
    <d v="1944-10-03T00:00:00"/>
  </r>
  <r>
    <n v="3270"/>
    <s v="Heeringen-Schlage"/>
    <d v="2019-07-31T12:30:00"/>
    <x v="18"/>
    <x v="0"/>
    <n v="20"/>
    <s v="X631CV"/>
    <n v="0"/>
    <s v="L"/>
    <d v="1943-08-05T00:00:00"/>
  </r>
  <r>
    <n v="31050"/>
    <s v="Meer"/>
    <d v="2019-07-16T15:00:00"/>
    <x v="29"/>
    <x v="0"/>
    <n v="20"/>
    <s v="X631CV"/>
    <n v="0"/>
    <s v="L"/>
    <d v="2002-01-13T00:00:00"/>
  </r>
  <r>
    <n v="34136"/>
    <s v="Tinholt"/>
    <d v="2019-07-24T12:30:00"/>
    <x v="24"/>
    <x v="0"/>
    <n v="20"/>
    <s v="X631CV"/>
    <n v="0"/>
    <s v="L"/>
    <d v="1950-03-15T00:00:00"/>
  </r>
  <r>
    <n v="867"/>
    <s v="Douglas"/>
    <d v="2019-07-26T14:00:00"/>
    <x v="2"/>
    <x v="0"/>
    <n v="20"/>
    <s v="X631CV"/>
    <n v="0"/>
    <s v="L"/>
    <d v="1987-12-23T00:00:00"/>
  </r>
  <r>
    <n v="33361"/>
    <s v="Melein"/>
    <d v="2019-07-30T09:30:00"/>
    <x v="2"/>
    <x v="0"/>
    <n v="20"/>
    <s v="X631CV"/>
    <n v="0"/>
    <s v="L"/>
    <d v="1970-11-29T00:00:00"/>
  </r>
  <r>
    <n v="36361"/>
    <s v="Petersen"/>
    <d v="2019-07-17T14:45:00"/>
    <x v="28"/>
    <x v="0"/>
    <n v="25"/>
    <s v="X631CV"/>
    <n v="0"/>
    <s v="L"/>
    <d v="1931-02-08T00:00:00"/>
  </r>
  <r>
    <n v="33871"/>
    <s v="Diepenhorst"/>
    <d v="2019-07-23T11:00:00"/>
    <x v="30"/>
    <x v="0"/>
    <n v="25"/>
    <s v="X631CV"/>
    <n v="0"/>
    <s v="L"/>
    <d v="1972-03-14T00:00:00"/>
  </r>
  <r>
    <n v="29939"/>
    <s v="Brandt-van der Laan"/>
    <d v="2019-07-03T10:45:00"/>
    <x v="27"/>
    <x v="0"/>
    <n v="30"/>
    <s v="X631CV"/>
    <m/>
    <s v="L"/>
    <d v="1957-06-15T00:00:00"/>
  </r>
  <r>
    <n v="9479"/>
    <s v="Zaat-Eversteijn"/>
    <d v="2019-07-03T14:00:00"/>
    <x v="27"/>
    <x v="0"/>
    <n v="30"/>
    <s v="X631CV"/>
    <m/>
    <s v="L"/>
    <d v="1955-06-13T00:00:00"/>
  </r>
  <r>
    <n v="3773"/>
    <s v="Bouldayan"/>
    <d v="2019-07-08T09:30:00"/>
    <x v="27"/>
    <x v="0"/>
    <n v="30"/>
    <s v="X631CV"/>
    <m/>
    <s v="L"/>
    <d v="1992-04-18T00:00:00"/>
  </r>
  <r>
    <n v="3639"/>
    <s v="Sebti"/>
    <d v="2019-07-08T10:00:00"/>
    <x v="27"/>
    <x v="0"/>
    <n v="30"/>
    <s v="X631CV"/>
    <m/>
    <s v="L"/>
    <d v="1989-05-06T00:00:00"/>
  </r>
  <r>
    <n v="5969"/>
    <s v="Wahl"/>
    <d v="2019-07-08T13:00:00"/>
    <x v="27"/>
    <x v="0"/>
    <n v="30"/>
    <s v="X631CV"/>
    <m/>
    <s v="L"/>
    <d v="1932-08-28T00:00:00"/>
  </r>
  <r>
    <n v="35737"/>
    <s v="Yildirim"/>
    <d v="2019-07-03T15:00:00"/>
    <x v="31"/>
    <x v="0"/>
    <n v="30"/>
    <s v="X631CV"/>
    <n v="0"/>
    <s v="L"/>
    <d v="1950-04-06T00:00:00"/>
  </r>
  <r>
    <n v="18800"/>
    <s v="Hadra"/>
    <d v="2019-07-10T12:30:00"/>
    <x v="31"/>
    <x v="0"/>
    <n v="30"/>
    <s v="X631CV"/>
    <m/>
    <s v="L"/>
    <d v="1976-04-14T00:00:00"/>
  </r>
  <r>
    <n v="35956"/>
    <s v="Bouazzaoui"/>
    <d v="2019-07-11T10:15:00"/>
    <x v="31"/>
    <x v="0"/>
    <n v="30"/>
    <s v="X631CV"/>
    <m/>
    <s v="L"/>
    <d v="1957-01-14T00:00:00"/>
  </r>
  <r>
    <n v="32459"/>
    <s v="Smit-Kramer"/>
    <d v="2019-07-23T09:00:00"/>
    <x v="31"/>
    <x v="0"/>
    <n v="30"/>
    <s v="X631CV"/>
    <m/>
    <s v="L"/>
    <d v="1942-05-10T00:00:00"/>
  </r>
  <r>
    <n v="36829"/>
    <s v="Advokaat"/>
    <d v="2019-07-23T09:30:00"/>
    <x v="31"/>
    <x v="0"/>
    <n v="30"/>
    <s v="X631CV"/>
    <m/>
    <s v="L"/>
    <d v="1952-02-02T00:00:00"/>
  </r>
  <r>
    <n v="35803"/>
    <s v="Rahimbaks"/>
    <d v="2019-07-23T12:30:00"/>
    <x v="31"/>
    <x v="0"/>
    <n v="30"/>
    <s v="X631CV"/>
    <m/>
    <s v="L"/>
    <d v="1949-08-16T00:00:00"/>
  </r>
  <r>
    <n v="12468"/>
    <s v="Hippolyte"/>
    <d v="2019-07-09T08:00:00"/>
    <x v="32"/>
    <x v="0"/>
    <n v="30"/>
    <s v="X631CV"/>
    <n v="0"/>
    <s v="L"/>
    <d v="1959-11-07T00:00:00"/>
  </r>
  <r>
    <n v="36835"/>
    <s v="Otter"/>
    <d v="2019-07-04T08:45:00"/>
    <x v="33"/>
    <x v="0"/>
    <n v="30"/>
    <s v="X631CV"/>
    <n v="0"/>
    <s v="L"/>
    <d v="1966-10-15T00:00:00"/>
  </r>
  <r>
    <n v="3256"/>
    <s v="Beekman"/>
    <d v="2019-07-04T09:15:00"/>
    <x v="33"/>
    <x v="0"/>
    <n v="30"/>
    <s v="X631CV"/>
    <m/>
    <s v="L"/>
    <d v="1971-09-12T00:00:00"/>
  </r>
  <r>
    <n v="28274"/>
    <s v="Helgering"/>
    <d v="2019-07-04T09:45:00"/>
    <x v="33"/>
    <x v="0"/>
    <n v="30"/>
    <s v="X631CV"/>
    <m/>
    <s v="L"/>
    <d v="1972-01-09T00:00:00"/>
  </r>
  <r>
    <n v="34328"/>
    <s v="Neervoort"/>
    <d v="2019-07-04T10:15:00"/>
    <x v="33"/>
    <x v="0"/>
    <n v="30"/>
    <s v="X631CV"/>
    <m/>
    <s v="L"/>
    <d v="1989-11-21T00:00:00"/>
  </r>
  <r>
    <n v="27242"/>
    <s v="Laarschot-Vroege"/>
    <d v="2019-07-04T10:45:00"/>
    <x v="33"/>
    <x v="0"/>
    <n v="30"/>
    <s v="X631CV"/>
    <m/>
    <s v="L"/>
    <d v="1943-08-24T00:00:00"/>
  </r>
  <r>
    <n v="34809"/>
    <s v="Berg"/>
    <d v="2019-07-04T11:15:00"/>
    <x v="33"/>
    <x v="0"/>
    <n v="30"/>
    <s v="X631CV"/>
    <m/>
    <s v="L"/>
    <d v="1957-01-13T00:00:00"/>
  </r>
  <r>
    <n v="15538"/>
    <s v="Andeweg"/>
    <d v="2019-07-04T11:45:00"/>
    <x v="33"/>
    <x v="0"/>
    <n v="30"/>
    <s v="X631CV"/>
    <m/>
    <s v="L"/>
    <d v="1960-07-13T00:00:00"/>
  </r>
  <r>
    <n v="36807"/>
    <s v="Koning"/>
    <d v="2019-07-04T12:15:00"/>
    <x v="33"/>
    <x v="0"/>
    <n v="30"/>
    <s v="X631CV"/>
    <m/>
    <s v="L"/>
    <d v="1943-02-14T00:00:00"/>
  </r>
  <r>
    <n v="16347"/>
    <s v="Korink"/>
    <d v="2019-07-04T12:45:00"/>
    <x v="33"/>
    <x v="0"/>
    <n v="30"/>
    <s v="X631CV"/>
    <m/>
    <s v="L"/>
    <d v="1933-10-10T00:00:00"/>
  </r>
  <r>
    <n v="24577"/>
    <s v="Wal"/>
    <d v="2019-07-04T13:15:00"/>
    <x v="33"/>
    <x v="0"/>
    <n v="30"/>
    <s v="X631CV"/>
    <n v="0"/>
    <s v="L"/>
    <d v="1944-07-11T00:00:00"/>
  </r>
  <r>
    <n v="25825"/>
    <s v="Koethe"/>
    <d v="2019-07-04T13:30:00"/>
    <x v="33"/>
    <x v="0"/>
    <n v="30"/>
    <s v="X631CV"/>
    <m/>
    <s v="L"/>
    <d v="1936-05-27T00:00:00"/>
  </r>
  <r>
    <n v="3256"/>
    <s v="Beekman"/>
    <d v="2019-07-11T11:30:00"/>
    <x v="33"/>
    <x v="0"/>
    <n v="30"/>
    <s v="X631CV"/>
    <m/>
    <s v="L"/>
    <d v="1971-09-12T00:00:00"/>
  </r>
  <r>
    <n v="26055"/>
    <s v="Langemeijer"/>
    <d v="2019-07-11T13:30:00"/>
    <x v="33"/>
    <x v="0"/>
    <n v="30"/>
    <s v="X631CV"/>
    <m/>
    <s v="L"/>
    <d v="1946-08-02T00:00:00"/>
  </r>
  <r>
    <n v="31189"/>
    <s v="Koehorst"/>
    <d v="2019-07-11T14:00:00"/>
    <x v="33"/>
    <x v="0"/>
    <n v="30"/>
    <s v="X631CV"/>
    <n v="0"/>
    <s v="L"/>
    <d v="1960-04-10T00:00:00"/>
  </r>
  <r>
    <n v="23734"/>
    <s v="Berge-Kulk"/>
    <d v="2019-07-11T14:30:00"/>
    <x v="33"/>
    <x v="0"/>
    <n v="30"/>
    <s v="X631CV"/>
    <m/>
    <s v="L"/>
    <d v="1936-03-10T00:00:00"/>
  </r>
  <r>
    <n v="28037"/>
    <s v="Schepers"/>
    <d v="2019-07-11T15:00:00"/>
    <x v="33"/>
    <x v="0"/>
    <n v="30"/>
    <s v="X631CV"/>
    <m/>
    <s v="L"/>
    <d v="1952-03-30T00:00:00"/>
  </r>
  <r>
    <n v="34809"/>
    <s v="Berg"/>
    <d v="2019-07-11T15:30:00"/>
    <x v="33"/>
    <x v="0"/>
    <n v="30"/>
    <s v="X631CV"/>
    <m/>
    <s v="L"/>
    <d v="1957-01-13T00:00:00"/>
  </r>
  <r>
    <n v="636"/>
    <s v="Koolhaas"/>
    <d v="2019-07-11T16:00:00"/>
    <x v="33"/>
    <x v="0"/>
    <n v="30"/>
    <s v="X631CV"/>
    <m/>
    <s v="L"/>
    <d v="1949-07-31T00:00:00"/>
  </r>
  <r>
    <n v="6425"/>
    <s v="Walraven"/>
    <d v="2019-07-04T09:30:00"/>
    <x v="34"/>
    <x v="0"/>
    <n v="30"/>
    <s v="X631CV"/>
    <m/>
    <s v="L"/>
    <d v="1983-06-09T00:00:00"/>
  </r>
  <r>
    <n v="7407"/>
    <s v="Yosef"/>
    <d v="2019-07-04T14:00:00"/>
    <x v="34"/>
    <x v="0"/>
    <n v="30"/>
    <s v="X631CV"/>
    <m/>
    <s v="L"/>
    <d v="1992-01-18T00:00:00"/>
  </r>
  <r>
    <n v="31735"/>
    <s v="Bootsma"/>
    <d v="2019-07-11T13:15:00"/>
    <x v="34"/>
    <x v="0"/>
    <n v="30"/>
    <s v="X631CV"/>
    <n v="0"/>
    <s v="L"/>
    <d v="1965-03-19T00:00:00"/>
  </r>
  <r>
    <n v="35309"/>
    <s v="Stroe"/>
    <d v="2019-07-18T10:00:00"/>
    <x v="34"/>
    <x v="0"/>
    <n v="30"/>
    <s v="X631CV"/>
    <m/>
    <s v="L"/>
    <d v="1959-06-03T00:00:00"/>
  </r>
  <r>
    <n v="34049"/>
    <s v="Bakker"/>
    <d v="2019-07-18T10:30:00"/>
    <x v="34"/>
    <x v="0"/>
    <n v="30"/>
    <s v="X631CV"/>
    <m/>
    <s v="L"/>
    <d v="1965-02-23T00:00:00"/>
  </r>
  <r>
    <n v="1405"/>
    <s v="Onrust"/>
    <d v="2019-07-18T12:30:00"/>
    <x v="34"/>
    <x v="0"/>
    <n v="30"/>
    <s v="X631CV"/>
    <m/>
    <s v="L"/>
    <d v="1964-09-24T00:00:00"/>
  </r>
  <r>
    <n v="1539"/>
    <s v="Tielkemeijer"/>
    <d v="2019-07-18T14:00:00"/>
    <x v="34"/>
    <x v="0"/>
    <n v="30"/>
    <s v="X631CV"/>
    <m/>
    <s v="L"/>
    <d v="1978-08-02T00:00:00"/>
  </r>
  <r>
    <n v="48"/>
    <s v="Vonk"/>
    <d v="2019-07-18T14:45:00"/>
    <x v="34"/>
    <x v="0"/>
    <n v="30"/>
    <s v="X631CV"/>
    <m/>
    <s v="L"/>
    <d v="1959-12-27T00:00:00"/>
  </r>
  <r>
    <n v="35170"/>
    <s v="Engelgeer"/>
    <d v="2019-07-05T08:15:00"/>
    <x v="3"/>
    <x v="0"/>
    <n v="30"/>
    <s v="X631CV"/>
    <n v="0"/>
    <s v="L"/>
    <d v="1976-03-18T00:00:00"/>
  </r>
  <r>
    <n v="35608"/>
    <s v="Kleef"/>
    <d v="2019-07-05T11:00:00"/>
    <x v="3"/>
    <x v="0"/>
    <n v="30"/>
    <s v="X631CV"/>
    <n v="0"/>
    <s v="L"/>
    <d v="1971-08-20T00:00:00"/>
  </r>
  <r>
    <n v="35608"/>
    <s v="Kleef"/>
    <d v="2019-07-12T10:00:00"/>
    <x v="3"/>
    <x v="0"/>
    <n v="30"/>
    <s v="X631CV"/>
    <n v="0"/>
    <s v="L"/>
    <d v="1971-08-20T00:00:00"/>
  </r>
  <r>
    <n v="34596"/>
    <s v="Kesler"/>
    <d v="2019-07-12T12:30:00"/>
    <x v="3"/>
    <x v="0"/>
    <n v="30"/>
    <s v="X631CV"/>
    <n v="0"/>
    <s v="L"/>
    <d v="1948-04-04T00:00:00"/>
  </r>
  <r>
    <n v="33620"/>
    <s v="Copier-ter Schiphorst"/>
    <d v="2019-07-18T11:30:00"/>
    <x v="3"/>
    <x v="0"/>
    <n v="30"/>
    <s v="X631CV"/>
    <m/>
    <s v="L"/>
    <d v="1966-03-20T00:00:00"/>
  </r>
  <r>
    <n v="32169"/>
    <s v="Disveld"/>
    <d v="2019-07-26T08:30:00"/>
    <x v="3"/>
    <x v="0"/>
    <n v="30"/>
    <s v="X631CV"/>
    <m/>
    <s v="L"/>
    <d v="1985-12-06T00:00:00"/>
  </r>
  <r>
    <n v="33620"/>
    <s v="Copier-ter Schiphorst"/>
    <d v="2019-07-26T09:00:00"/>
    <x v="3"/>
    <x v="0"/>
    <n v="30"/>
    <s v="X631CV"/>
    <m/>
    <s v="L"/>
    <d v="1966-03-20T00:00:00"/>
  </r>
  <r>
    <n v="28199"/>
    <s v="Klein"/>
    <d v="2019-07-01T11:00:00"/>
    <x v="35"/>
    <x v="0"/>
    <n v="30"/>
    <s v="X631CV"/>
    <m/>
    <s v="L"/>
    <d v="2005-11-13T00:00:00"/>
  </r>
  <r>
    <n v="21212"/>
    <s v="Wolffensperger"/>
    <d v="2019-07-01T11:30:00"/>
    <x v="35"/>
    <x v="0"/>
    <n v="30"/>
    <s v="X631CV"/>
    <m/>
    <s v="L"/>
    <d v="2001-12-15T00:00:00"/>
  </r>
  <r>
    <n v="34818"/>
    <s v="Sittrop"/>
    <d v="2019-07-01T13:15:00"/>
    <x v="35"/>
    <x v="0"/>
    <n v="30"/>
    <s v="X631CV"/>
    <m/>
    <s v="L"/>
    <d v="2014-06-21T00:00:00"/>
  </r>
  <r>
    <n v="35780"/>
    <s v="Hamid"/>
    <d v="2019-07-01T14:30:00"/>
    <x v="35"/>
    <x v="0"/>
    <n v="30"/>
    <s v="X631CV"/>
    <m/>
    <s v="L"/>
    <d v="2008-01-02T00:00:00"/>
  </r>
  <r>
    <n v="28541"/>
    <s v="Meer"/>
    <d v="2019-07-04T13:15:00"/>
    <x v="35"/>
    <x v="0"/>
    <n v="30"/>
    <s v="X631CV"/>
    <n v="0"/>
    <s v="L"/>
    <d v="1959-10-01T00:00:00"/>
  </r>
  <r>
    <n v="31082"/>
    <s v="Simon"/>
    <d v="2019-07-04T13:45:00"/>
    <x v="35"/>
    <x v="0"/>
    <n v="30"/>
    <s v="X631CV"/>
    <m/>
    <s v="L"/>
    <d v="1990-09-19T00:00:00"/>
  </r>
  <r>
    <n v="35766"/>
    <s v="Otjes"/>
    <d v="2019-07-08T09:00:00"/>
    <x v="35"/>
    <x v="0"/>
    <n v="30"/>
    <s v="X631CV"/>
    <m/>
    <s v="A"/>
    <d v="2003-08-08T00:00:00"/>
  </r>
  <r>
    <n v="35171"/>
    <s v="Lorjé"/>
    <d v="2019-07-08T10:15:00"/>
    <x v="35"/>
    <x v="0"/>
    <n v="30"/>
    <s v="X631CV"/>
    <m/>
    <s v="L"/>
    <d v="2008-07-09T00:00:00"/>
  </r>
  <r>
    <n v="30271"/>
    <s v="Macaulay"/>
    <d v="2019-07-08T10:45:00"/>
    <x v="35"/>
    <x v="0"/>
    <n v="30"/>
    <s v="X631CV"/>
    <m/>
    <s v="L"/>
    <d v="2011-02-11T00:00:00"/>
  </r>
  <r>
    <n v="25753"/>
    <s v="Treurniet"/>
    <d v="2019-07-11T09:45:00"/>
    <x v="35"/>
    <x v="0"/>
    <n v="30"/>
    <s v="X631CV"/>
    <m/>
    <s v="L"/>
    <d v="1972-04-07T00:00:00"/>
  </r>
  <r>
    <n v="29849"/>
    <s v="Breidel"/>
    <d v="2019-07-11T14:30:00"/>
    <x v="35"/>
    <x v="0"/>
    <n v="30"/>
    <s v="X631CV"/>
    <m/>
    <s v="L"/>
    <d v="1997-02-22T00:00:00"/>
  </r>
  <r>
    <n v="33563"/>
    <s v="Boedhoe"/>
    <d v="2019-07-18T10:45:00"/>
    <x v="35"/>
    <x v="0"/>
    <n v="30"/>
    <s v="X631CV"/>
    <n v="0"/>
    <s v="L"/>
    <d v="1971-12-16T00:00:00"/>
  </r>
  <r>
    <n v="5033"/>
    <s v="Baas"/>
    <d v="2019-07-18T12:30:00"/>
    <x v="35"/>
    <x v="0"/>
    <n v="30"/>
    <s v="X631CV"/>
    <m/>
    <s v="L"/>
    <d v="1970-10-30T00:00:00"/>
  </r>
  <r>
    <n v="34062"/>
    <s v="Wien Chan"/>
    <d v="2019-07-18T13:45:00"/>
    <x v="35"/>
    <x v="0"/>
    <n v="30"/>
    <s v="X631CV"/>
    <m/>
    <s v="L"/>
    <d v="1955-11-25T00:00:00"/>
  </r>
  <r>
    <n v="13357"/>
    <s v="Kampman"/>
    <d v="2019-07-22T09:15:00"/>
    <x v="35"/>
    <x v="0"/>
    <n v="30"/>
    <s v="X631CV"/>
    <m/>
    <s v="L"/>
    <d v="1950-04-28T00:00:00"/>
  </r>
  <r>
    <n v="17657"/>
    <s v="Sprang"/>
    <d v="2019-07-22T15:30:00"/>
    <x v="35"/>
    <x v="0"/>
    <n v="30"/>
    <s v="X631CV"/>
    <m/>
    <s v="L"/>
    <d v="1952-09-07T00:00:00"/>
  </r>
  <r>
    <n v="34498"/>
    <s v="Tholen"/>
    <d v="2019-07-25T11:30:00"/>
    <x v="35"/>
    <x v="0"/>
    <n v="30"/>
    <s v="X631CV"/>
    <m/>
    <s v="L"/>
    <d v="1986-09-09T00:00:00"/>
  </r>
  <r>
    <n v="21913"/>
    <s v="Diemeer"/>
    <d v="2019-07-25T12:30:00"/>
    <x v="35"/>
    <x v="0"/>
    <n v="30"/>
    <s v="X631CV"/>
    <m/>
    <s v="L"/>
    <d v="1980-03-26T00:00:00"/>
  </r>
  <r>
    <n v="28975"/>
    <s v="Windster"/>
    <d v="2019-07-25T14:00:00"/>
    <x v="35"/>
    <x v="0"/>
    <n v="30"/>
    <s v="X631CV"/>
    <m/>
    <s v="L"/>
    <d v="1986-11-08T00:00:00"/>
  </r>
  <r>
    <n v="34355"/>
    <s v="Wijen"/>
    <d v="2019-07-25T14:30:00"/>
    <x v="35"/>
    <x v="0"/>
    <n v="30"/>
    <s v="X631CV"/>
    <m/>
    <s v="L"/>
    <d v="1997-11-05T00:00:00"/>
  </r>
  <r>
    <n v="34755"/>
    <s v="Tsoukatos"/>
    <d v="2019-07-29T08:15:00"/>
    <x v="35"/>
    <x v="0"/>
    <n v="30"/>
    <s v="X631CV"/>
    <m/>
    <s v="L"/>
    <d v="2011-01-25T00:00:00"/>
  </r>
  <r>
    <n v="34756"/>
    <s v="Tsoukatos"/>
    <d v="2019-07-29T09:00:00"/>
    <x v="35"/>
    <x v="0"/>
    <n v="30"/>
    <s v="X631CV"/>
    <m/>
    <s v="L"/>
    <d v="2013-01-10T00:00:00"/>
  </r>
  <r>
    <n v="22906"/>
    <s v="Warmerdam"/>
    <d v="2019-07-01T10:45:00"/>
    <x v="4"/>
    <x v="0"/>
    <n v="30"/>
    <s v="X631CV"/>
    <m/>
    <s v="L"/>
    <d v="1961-01-08T00:00:00"/>
  </r>
  <r>
    <n v="15846"/>
    <s v="Dorth Burger"/>
    <d v="2019-07-01T11:15:00"/>
    <x v="4"/>
    <x v="0"/>
    <n v="30"/>
    <s v="X631CV"/>
    <m/>
    <s v="L"/>
    <d v="1958-05-30T00:00:00"/>
  </r>
  <r>
    <n v="9747"/>
    <s v="Almering-Pappot"/>
    <d v="2019-07-02T10:45:00"/>
    <x v="4"/>
    <x v="0"/>
    <n v="30"/>
    <s v="X631CV"/>
    <m/>
    <s v="L"/>
    <d v="1944-09-08T00:00:00"/>
  </r>
  <r>
    <n v="14529"/>
    <s v="Eabdenbitsen"/>
    <d v="2019-07-02T12:30:00"/>
    <x v="4"/>
    <x v="0"/>
    <n v="30"/>
    <s v="X631CV"/>
    <m/>
    <s v="L"/>
    <d v="1962-03-27T00:00:00"/>
  </r>
  <r>
    <n v="28448"/>
    <s v="Wagenmakers"/>
    <d v="2019-07-02T14:00:00"/>
    <x v="4"/>
    <x v="0"/>
    <n v="30"/>
    <s v="X631CV"/>
    <m/>
    <s v="L"/>
    <d v="1956-01-06T00:00:00"/>
  </r>
  <r>
    <n v="23"/>
    <s v="Hoek"/>
    <d v="2019-07-03T10:00:00"/>
    <x v="4"/>
    <x v="0"/>
    <n v="30"/>
    <s v="X631CV"/>
    <m/>
    <s v="L"/>
    <d v="1962-08-05T00:00:00"/>
  </r>
  <r>
    <n v="36382"/>
    <s v="Beek-Everaars"/>
    <d v="2019-07-03T12:30:00"/>
    <x v="4"/>
    <x v="0"/>
    <n v="30"/>
    <s v="X631CV"/>
    <m/>
    <s v="L"/>
    <d v="1943-10-24T00:00:00"/>
  </r>
  <r>
    <n v="2040"/>
    <s v="Hazeleger-Verbeek"/>
    <d v="2019-07-08T11:30:00"/>
    <x v="4"/>
    <x v="0"/>
    <n v="30"/>
    <s v="X631CV"/>
    <m/>
    <s v="L"/>
    <d v="1935-10-08T00:00:00"/>
  </r>
  <r>
    <n v="36186"/>
    <s v="Jong - Beijer"/>
    <d v="2019-07-08T12:30:00"/>
    <x v="4"/>
    <x v="0"/>
    <n v="30"/>
    <s v="X631CV"/>
    <n v="0"/>
    <s v="L"/>
    <d v="1956-02-26T00:00:00"/>
  </r>
  <r>
    <n v="7008"/>
    <s v="Bruin"/>
    <d v="2019-07-10T11:00:00"/>
    <x v="4"/>
    <x v="0"/>
    <n v="30"/>
    <s v="X631CV"/>
    <n v="0"/>
    <s v="L"/>
    <d v="1943-12-12T00:00:00"/>
  </r>
  <r>
    <n v="15846"/>
    <s v="Dorth Burger"/>
    <d v="2019-07-10T11:30:00"/>
    <x v="4"/>
    <x v="0"/>
    <n v="30"/>
    <s v="X631CV"/>
    <m/>
    <s v="L"/>
    <d v="1958-05-30T00:00:00"/>
  </r>
  <r>
    <n v="36819"/>
    <s v="Mahdaoui"/>
    <d v="2019-07-15T09:30:00"/>
    <x v="4"/>
    <x v="0"/>
    <n v="30"/>
    <s v="X631CV"/>
    <m/>
    <s v="L"/>
    <d v="1950-07-01T00:00:00"/>
  </r>
  <r>
    <n v="10846"/>
    <s v="Berkel"/>
    <d v="2019-07-16T08:45:00"/>
    <x v="4"/>
    <x v="0"/>
    <n v="30"/>
    <s v="X631CV"/>
    <n v="0"/>
    <s v="L"/>
    <d v="1932-04-17T00:00:00"/>
  </r>
  <r>
    <n v="20341"/>
    <s v="Bos-Zwiers"/>
    <d v="2019-07-16T11:00:00"/>
    <x v="4"/>
    <x v="0"/>
    <n v="30"/>
    <s v="X631CV"/>
    <m/>
    <s v="L"/>
    <d v="1961-11-16T00:00:00"/>
  </r>
  <r>
    <n v="32745"/>
    <s v="Moes"/>
    <d v="2019-07-16T13:00:00"/>
    <x v="4"/>
    <x v="0"/>
    <n v="30"/>
    <s v="X631CV"/>
    <n v="0"/>
    <s v="L"/>
    <d v="1963-08-14T00:00:00"/>
  </r>
  <r>
    <n v="7789"/>
    <s v="Thomas"/>
    <d v="2019-07-16T14:00:00"/>
    <x v="4"/>
    <x v="0"/>
    <n v="30"/>
    <s v="X631CV"/>
    <m/>
    <s v="L"/>
    <d v="1948-11-30T00:00:00"/>
  </r>
  <r>
    <n v="3376"/>
    <s v="Khan-Begum"/>
    <d v="2019-07-17T08:45:00"/>
    <x v="4"/>
    <x v="0"/>
    <n v="30"/>
    <s v="X631CV"/>
    <n v="0"/>
    <s v="L"/>
    <d v="1946-07-01T00:00:00"/>
  </r>
  <r>
    <n v="36382"/>
    <s v="Beek-Everaars"/>
    <d v="2019-07-17T09:30:00"/>
    <x v="4"/>
    <x v="0"/>
    <n v="30"/>
    <s v="X631CV"/>
    <m/>
    <s v="L"/>
    <d v="1943-10-24T00:00:00"/>
  </r>
  <r>
    <n v="29229"/>
    <s v="Kousar"/>
    <d v="2019-07-17T13:00:00"/>
    <x v="4"/>
    <x v="0"/>
    <n v="30"/>
    <s v="X631CV"/>
    <m/>
    <s v="L"/>
    <d v="1968-11-10T00:00:00"/>
  </r>
  <r>
    <n v="4692"/>
    <s v="Pors-Reijinga"/>
    <d v="2019-07-17T14:30:00"/>
    <x v="4"/>
    <x v="0"/>
    <n v="30"/>
    <s v="X631CV"/>
    <n v="0"/>
    <s v="L"/>
    <d v="1956-04-01T00:00:00"/>
  </r>
  <r>
    <n v="35647"/>
    <s v="Aydogdu"/>
    <d v="2019-07-17T15:15:00"/>
    <x v="4"/>
    <x v="0"/>
    <n v="30"/>
    <s v="X631CV"/>
    <m/>
    <s v="L"/>
    <d v="1984-12-06T00:00:00"/>
  </r>
  <r>
    <n v="35820"/>
    <s v="Mensonides"/>
    <d v="2019-07-22T08:15:00"/>
    <x v="4"/>
    <x v="0"/>
    <n v="30"/>
    <s v="X631CV"/>
    <m/>
    <s v="L"/>
    <d v="1973-10-28T00:00:00"/>
  </r>
  <r>
    <n v="806"/>
    <s v="Kuiper"/>
    <d v="2019-07-22T08:45:00"/>
    <x v="4"/>
    <x v="0"/>
    <n v="30"/>
    <s v="X631CV"/>
    <m/>
    <s v="L"/>
    <d v="1936-07-23T00:00:00"/>
  </r>
  <r>
    <n v="1618"/>
    <s v="Dregt-van Putten"/>
    <d v="2019-07-22T10:15:00"/>
    <x v="4"/>
    <x v="0"/>
    <n v="30"/>
    <s v="X631CV"/>
    <m/>
    <s v="L"/>
    <d v="1956-02-12T00:00:00"/>
  </r>
  <r>
    <n v="8980"/>
    <s v="Keijzer"/>
    <d v="2019-07-23T09:15:00"/>
    <x v="4"/>
    <x v="0"/>
    <n v="30"/>
    <s v="X631CV"/>
    <n v="0"/>
    <s v="L"/>
    <d v="1951-02-01T00:00:00"/>
  </r>
  <r>
    <n v="17496"/>
    <s v="Mante-Bos"/>
    <d v="2019-07-23T11:00:00"/>
    <x v="4"/>
    <x v="0"/>
    <n v="30"/>
    <s v="X631CV"/>
    <n v="0"/>
    <s v="A"/>
    <d v="1936-02-24T00:00:00"/>
  </r>
  <r>
    <n v="3502"/>
    <s v="Heemskerk"/>
    <d v="2019-07-23T14:30:00"/>
    <x v="4"/>
    <x v="0"/>
    <n v="30"/>
    <s v="X631CV"/>
    <m/>
    <s v="L"/>
    <d v="1938-12-03T00:00:00"/>
  </r>
  <r>
    <n v="32997"/>
    <s v="Oostende"/>
    <d v="2019-07-29T14:00:00"/>
    <x v="4"/>
    <x v="0"/>
    <n v="30"/>
    <s v="X631CV"/>
    <m/>
    <s v="L"/>
    <d v="1962-03-02T00:00:00"/>
  </r>
  <r>
    <n v="6590"/>
    <s v="Martens"/>
    <d v="2019-07-29T15:30:00"/>
    <x v="4"/>
    <x v="0"/>
    <n v="30"/>
    <s v="X631CV"/>
    <m/>
    <s v="L"/>
    <d v="1952-05-21T00:00:00"/>
  </r>
  <r>
    <n v="36869"/>
    <s v="Bergsma"/>
    <d v="2019-07-30T15:30:00"/>
    <x v="4"/>
    <x v="0"/>
    <n v="30"/>
    <s v="X631CV"/>
    <m/>
    <s v="L"/>
    <d v="1955-12-26T00:00:00"/>
  </r>
  <r>
    <n v="2035"/>
    <s v="Vre-de Jong"/>
    <d v="2019-07-31T09:00:00"/>
    <x v="4"/>
    <x v="0"/>
    <n v="30"/>
    <s v="X631CV"/>
    <m/>
    <s v="L"/>
    <d v="1953-01-28T00:00:00"/>
  </r>
  <r>
    <n v="11604"/>
    <s v="Massaro"/>
    <d v="2019-07-31T09:30:00"/>
    <x v="4"/>
    <x v="0"/>
    <n v="30"/>
    <s v="X631CV"/>
    <n v="0"/>
    <s v="L"/>
    <d v="1968-08-16T00:00:00"/>
  </r>
  <r>
    <n v="36167"/>
    <s v="Heuvel"/>
    <d v="2019-07-31T11:30:00"/>
    <x v="4"/>
    <x v="0"/>
    <n v="30"/>
    <s v="X631CV"/>
    <m/>
    <s v="L"/>
    <d v="1954-06-20T00:00:00"/>
  </r>
  <r>
    <n v="17442"/>
    <s v="Heeringen"/>
    <d v="2019-07-31T14:00:00"/>
    <x v="4"/>
    <x v="0"/>
    <n v="30"/>
    <s v="X631CV"/>
    <m/>
    <s v="L"/>
    <d v="1939-09-30T00:00:00"/>
  </r>
  <r>
    <n v="3270"/>
    <s v="Heeringen-Schlage"/>
    <d v="2019-07-31T14:30:00"/>
    <x v="4"/>
    <x v="0"/>
    <n v="30"/>
    <s v="X631CV"/>
    <m/>
    <s v="L"/>
    <d v="1943-08-05T00:00:00"/>
  </r>
  <r>
    <n v="35659"/>
    <s v="Siemerink"/>
    <d v="2019-07-03T09:15:00"/>
    <x v="36"/>
    <x v="0"/>
    <n v="30"/>
    <s v="X631CV"/>
    <m/>
    <s v="L"/>
    <d v="1973-04-30T00:00:00"/>
  </r>
  <r>
    <n v="30587"/>
    <s v="Walda"/>
    <d v="2019-07-03T12:45:00"/>
    <x v="36"/>
    <x v="0"/>
    <n v="30"/>
    <s v="X631CV"/>
    <m/>
    <s v="L"/>
    <d v="1984-09-20T00:00:00"/>
  </r>
  <r>
    <n v="27613"/>
    <s v="Appels"/>
    <d v="2019-07-03T13:30:00"/>
    <x v="36"/>
    <x v="0"/>
    <n v="30"/>
    <s v="X631CV"/>
    <m/>
    <s v="L"/>
    <d v="1968-05-20T00:00:00"/>
  </r>
  <r>
    <n v="33562"/>
    <s v="Beras"/>
    <d v="2019-07-03T14:00:00"/>
    <x v="36"/>
    <x v="0"/>
    <n v="30"/>
    <s v="X631CV"/>
    <m/>
    <s v="L"/>
    <d v="1965-02-04T00:00:00"/>
  </r>
  <r>
    <n v="36853"/>
    <s v="Mumford"/>
    <d v="2019-07-17T12:30:00"/>
    <x v="36"/>
    <x v="0"/>
    <n v="30"/>
    <s v="X631CV"/>
    <m/>
    <s v="L"/>
    <d v="1986-09-28T00:00:00"/>
  </r>
  <r>
    <n v="36377"/>
    <s v="Korst"/>
    <d v="2019-07-17T13:00:00"/>
    <x v="36"/>
    <x v="0"/>
    <n v="30"/>
    <s v="X631CV"/>
    <m/>
    <s v="L"/>
    <d v="1945-12-02T00:00:00"/>
  </r>
  <r>
    <n v="36837"/>
    <s v="Frijlink"/>
    <d v="2019-07-17T13:30:00"/>
    <x v="36"/>
    <x v="0"/>
    <n v="30"/>
    <s v="X631CV"/>
    <n v="0"/>
    <s v="L"/>
    <d v="1966-12-20T00:00:00"/>
  </r>
  <r>
    <n v="2656"/>
    <s v="Sanden"/>
    <d v="2019-07-11T10:00:00"/>
    <x v="37"/>
    <x v="0"/>
    <n v="30"/>
    <s v="X631CV"/>
    <n v="0"/>
    <s v="L"/>
    <d v="1948-08-27T00:00:00"/>
  </r>
  <r>
    <n v="21618"/>
    <s v="Ganseboer"/>
    <d v="2019-07-18T12:30:00"/>
    <x v="37"/>
    <x v="0"/>
    <n v="30"/>
    <s v="X631CV"/>
    <m/>
    <s v="L"/>
    <d v="1993-01-27T00:00:00"/>
  </r>
  <r>
    <n v="23580"/>
    <s v="Tuip"/>
    <d v="2019-07-30T09:30:00"/>
    <x v="38"/>
    <x v="0"/>
    <n v="30"/>
    <s v="X631CV"/>
    <m/>
    <s v="L"/>
    <d v="2007-05-16T00:00:00"/>
  </r>
  <r>
    <n v="35202"/>
    <s v="Uitermark"/>
    <d v="2019-07-30T13:15:00"/>
    <x v="38"/>
    <x v="0"/>
    <n v="30"/>
    <s v="X631CV"/>
    <m/>
    <s v="L"/>
    <d v="2014-11-16T00:00:00"/>
  </r>
  <r>
    <n v="21034"/>
    <s v="Dalfour"/>
    <d v="2019-07-30T13:45:00"/>
    <x v="38"/>
    <x v="0"/>
    <n v="30"/>
    <s v="X631CV"/>
    <m/>
    <s v="L"/>
    <d v="2009-07-14T00:00:00"/>
  </r>
  <r>
    <n v="29843"/>
    <s v="Vangelova"/>
    <d v="2019-07-30T14:15:00"/>
    <x v="38"/>
    <x v="0"/>
    <n v="30"/>
    <s v="X631CV"/>
    <m/>
    <s v="L"/>
    <d v="2012-08-12T00:00:00"/>
  </r>
  <r>
    <n v="24245"/>
    <s v="Feldmann"/>
    <d v="2019-07-11T10:30:00"/>
    <x v="39"/>
    <x v="0"/>
    <n v="30"/>
    <s v="X631CV"/>
    <m/>
    <s v="L"/>
    <d v="1960-05-25T00:00:00"/>
  </r>
  <r>
    <n v="34249"/>
    <s v="Ngendakumana"/>
    <d v="2019-07-02T09:30:00"/>
    <x v="5"/>
    <x v="0"/>
    <n v="30"/>
    <s v="X631CV"/>
    <m/>
    <s v="L"/>
    <d v="1978-08-18T00:00:00"/>
  </r>
  <r>
    <n v="33652"/>
    <s v="Li"/>
    <d v="2019-07-02T11:30:00"/>
    <x v="5"/>
    <x v="0"/>
    <n v="30"/>
    <s v="X631CV"/>
    <m/>
    <s v="L"/>
    <d v="2013-02-01T00:00:00"/>
  </r>
  <r>
    <n v="35001"/>
    <s v="Brummelen"/>
    <d v="2019-07-03T08:45:00"/>
    <x v="5"/>
    <x v="0"/>
    <n v="30"/>
    <s v="X631CV"/>
    <m/>
    <s v="L"/>
    <d v="1964-12-24T00:00:00"/>
  </r>
  <r>
    <n v="35372"/>
    <s v="Horvers"/>
    <d v="2019-07-09T09:00:00"/>
    <x v="5"/>
    <x v="0"/>
    <n v="30"/>
    <s v="X631CV"/>
    <m/>
    <s v="L"/>
    <d v="1966-11-13T00:00:00"/>
  </r>
  <r>
    <n v="35001"/>
    <s v="Brummelen"/>
    <d v="2019-07-12T08:15:00"/>
    <x v="5"/>
    <x v="0"/>
    <n v="30"/>
    <s v="X631CV"/>
    <m/>
    <s v="L"/>
    <d v="1964-12-24T00:00:00"/>
  </r>
  <r>
    <n v="35556"/>
    <s v="Veltenaar"/>
    <d v="2019-07-12T09:45:00"/>
    <x v="5"/>
    <x v="0"/>
    <n v="30"/>
    <s v="X631CV"/>
    <m/>
    <s v="L"/>
    <d v="1967-04-24T00:00:00"/>
  </r>
  <r>
    <n v="34465"/>
    <s v="Jas"/>
    <d v="2019-07-12T11:00:00"/>
    <x v="5"/>
    <x v="0"/>
    <n v="30"/>
    <s v="X631CV"/>
    <m/>
    <s v="L"/>
    <d v="1970-10-11T00:00:00"/>
  </r>
  <r>
    <n v="35339"/>
    <s v="Broekhof- Hondelink"/>
    <d v="2019-07-12T11:30:00"/>
    <x v="5"/>
    <x v="0"/>
    <n v="30"/>
    <s v="X631CV"/>
    <m/>
    <s v="L"/>
    <d v="1967-04-29T00:00:00"/>
  </r>
  <r>
    <n v="26286"/>
    <s v="Helder"/>
    <d v="2019-07-12T12:30:00"/>
    <x v="5"/>
    <x v="0"/>
    <n v="30"/>
    <s v="X631CV"/>
    <m/>
    <s v="L"/>
    <d v="1970-05-18T00:00:00"/>
  </r>
  <r>
    <n v="923"/>
    <s v="Voorn-Aupers"/>
    <d v="2019-07-12T13:00:00"/>
    <x v="5"/>
    <x v="0"/>
    <n v="30"/>
    <s v="X631CV"/>
    <m/>
    <s v="L"/>
    <d v="1952-07-21T00:00:00"/>
  </r>
  <r>
    <n v="32241"/>
    <s v="Hendriks"/>
    <d v="2019-07-12T13:30:00"/>
    <x v="5"/>
    <x v="0"/>
    <n v="30"/>
    <s v="X631CV"/>
    <n v="0"/>
    <s v="L"/>
    <d v="1962-11-06T00:00:00"/>
  </r>
  <r>
    <n v="34681"/>
    <s v="Setiadi"/>
    <d v="2019-07-17T11:00:00"/>
    <x v="5"/>
    <x v="0"/>
    <n v="30"/>
    <s v="X631CV"/>
    <m/>
    <s v="L"/>
    <d v="1958-04-10T00:00:00"/>
  </r>
  <r>
    <n v="32016"/>
    <s v="Neuvel"/>
    <d v="2019-07-17T11:30:00"/>
    <x v="5"/>
    <x v="0"/>
    <n v="30"/>
    <s v="X631CV"/>
    <m/>
    <s v="L"/>
    <d v="1994-10-12T00:00:00"/>
  </r>
  <r>
    <n v="34912"/>
    <s v="Witte"/>
    <d v="2019-07-19T08:15:00"/>
    <x v="5"/>
    <x v="0"/>
    <n v="30"/>
    <s v="X631CV"/>
    <m/>
    <s v="L"/>
    <d v="1968-06-07T00:00:00"/>
  </r>
  <r>
    <n v="35837"/>
    <s v="Leidsman"/>
    <d v="2019-07-19T08:45:00"/>
    <x v="5"/>
    <x v="0"/>
    <n v="30"/>
    <s v="X631CV"/>
    <m/>
    <s v="L"/>
    <d v="1994-12-07T00:00:00"/>
  </r>
  <r>
    <n v="13342"/>
    <s v="Faas"/>
    <d v="2019-07-19T11:00:00"/>
    <x v="5"/>
    <x v="0"/>
    <n v="30"/>
    <s v="X631CV"/>
    <m/>
    <s v="L"/>
    <d v="1990-12-05T00:00:00"/>
  </r>
  <r>
    <n v="32459"/>
    <s v="Smit-Kramer"/>
    <d v="2019-07-03T08:45:00"/>
    <x v="28"/>
    <x v="0"/>
    <n v="30"/>
    <s v="X631CV"/>
    <n v="0"/>
    <s v="L"/>
    <d v="1942-05-10T00:00:00"/>
  </r>
  <r>
    <n v="36361"/>
    <s v="Petersen"/>
    <d v="2019-07-03T14:30:00"/>
    <x v="28"/>
    <x v="0"/>
    <n v="30"/>
    <s v="X631CV"/>
    <m/>
    <s v="L"/>
    <d v="1931-02-08T00:00:00"/>
  </r>
  <r>
    <n v="35737"/>
    <s v="Yildirim"/>
    <d v="2019-07-03T15:00:00"/>
    <x v="28"/>
    <x v="0"/>
    <n v="30"/>
    <s v="X631CV"/>
    <n v="0"/>
    <s v="L"/>
    <d v="1950-04-06T00:00:00"/>
  </r>
  <r>
    <n v="26089"/>
    <s v="Rep"/>
    <d v="2019-07-10T08:45:00"/>
    <x v="28"/>
    <x v="0"/>
    <n v="30"/>
    <s v="X631CV"/>
    <m/>
    <s v="L"/>
    <d v="1955-11-28T00:00:00"/>
  </r>
  <r>
    <n v="32459"/>
    <s v="Smit-Kramer"/>
    <d v="2019-07-10T09:15:00"/>
    <x v="28"/>
    <x v="0"/>
    <n v="30"/>
    <s v="X631CV"/>
    <n v="0"/>
    <s v="L"/>
    <d v="1942-05-10T00:00:00"/>
  </r>
  <r>
    <n v="36320"/>
    <s v="Melger"/>
    <d v="2019-07-10T11:30:00"/>
    <x v="28"/>
    <x v="0"/>
    <n v="30"/>
    <s v="X631CV"/>
    <m/>
    <s v="L"/>
    <d v="1937-03-20T00:00:00"/>
  </r>
  <r>
    <n v="35854"/>
    <s v="Abouri"/>
    <d v="2019-07-10T13:30:00"/>
    <x v="28"/>
    <x v="0"/>
    <n v="30"/>
    <s v="X631CV"/>
    <m/>
    <s v="L"/>
    <d v="1992-06-28T00:00:00"/>
  </r>
  <r>
    <n v="25986"/>
    <s v="Dijkstal Verhaar"/>
    <d v="2019-07-17T11:00:00"/>
    <x v="28"/>
    <x v="0"/>
    <n v="30"/>
    <s v="X631CV"/>
    <m/>
    <s v="L"/>
    <d v="1937-05-31T00:00:00"/>
  </r>
  <r>
    <n v="22701"/>
    <s v="Gokmen"/>
    <d v="2019-07-08T12:30:00"/>
    <x v="6"/>
    <x v="0"/>
    <n v="30"/>
    <s v="X631CV"/>
    <n v="0"/>
    <s v="L"/>
    <d v="1992-12-30T00:00:00"/>
  </r>
  <r>
    <n v="13656"/>
    <s v="Ligthart"/>
    <d v="2019-07-08T13:30:00"/>
    <x v="6"/>
    <x v="0"/>
    <n v="30"/>
    <s v="X631CV"/>
    <m/>
    <s v="L"/>
    <d v="2003-02-10T00:00:00"/>
  </r>
  <r>
    <n v="18813"/>
    <s v="Eek-Klootwijk"/>
    <d v="2019-07-09T09:15:00"/>
    <x v="6"/>
    <x v="0"/>
    <n v="30"/>
    <s v="X631CV"/>
    <m/>
    <s v="L"/>
    <d v="1961-02-06T00:00:00"/>
  </r>
  <r>
    <n v="10994"/>
    <s v="Burger"/>
    <d v="2019-07-09T12:45:00"/>
    <x v="6"/>
    <x v="0"/>
    <n v="30"/>
    <s v="X631CV"/>
    <m/>
    <s v="L"/>
    <d v="1957-10-15T00:00:00"/>
  </r>
  <r>
    <n v="36064"/>
    <s v="Hagemans-Langhout"/>
    <d v="2019-07-10T13:30:00"/>
    <x v="6"/>
    <x v="0"/>
    <n v="30"/>
    <s v="X631CV"/>
    <n v="0"/>
    <s v="L"/>
    <d v="1942-03-30T00:00:00"/>
  </r>
  <r>
    <n v="32747"/>
    <s v="Vork-Wiering"/>
    <d v="2019-07-15T12:30:00"/>
    <x v="6"/>
    <x v="0"/>
    <n v="30"/>
    <s v="X631CV"/>
    <n v="0"/>
    <s v="L"/>
    <d v="1945-10-27T00:00:00"/>
  </r>
  <r>
    <n v="34713"/>
    <s v="Schenck de Jong"/>
    <d v="2019-07-22T14:30:00"/>
    <x v="6"/>
    <x v="0"/>
    <n v="30"/>
    <s v="X631CV"/>
    <m/>
    <s v="L"/>
    <d v="1992-02-22T00:00:00"/>
  </r>
  <r>
    <n v="32060"/>
    <s v="Roos-de Boer"/>
    <d v="2019-07-24T12:30:00"/>
    <x v="6"/>
    <x v="0"/>
    <n v="30"/>
    <s v="X631CV"/>
    <m/>
    <s v="L"/>
    <d v="1958-12-29T00:00:00"/>
  </r>
  <r>
    <n v="36367"/>
    <s v="Rasoulian Shiadeh"/>
    <d v="2019-07-24T16:00:00"/>
    <x v="6"/>
    <x v="0"/>
    <n v="30"/>
    <s v="X631CV"/>
    <m/>
    <s v="L"/>
    <d v="1994-09-12T00:00:00"/>
  </r>
  <r>
    <n v="31390"/>
    <s v="Rams"/>
    <d v="2019-07-11T12:30:00"/>
    <x v="7"/>
    <x v="0"/>
    <n v="30"/>
    <s v="X631CV"/>
    <m/>
    <s v="L"/>
    <d v="1958-09-07T00:00:00"/>
  </r>
  <r>
    <n v="31849"/>
    <s v="Melief"/>
    <d v="2019-07-04T15:30:00"/>
    <x v="8"/>
    <x v="0"/>
    <n v="30"/>
    <s v="X631CV"/>
    <m/>
    <s v="L"/>
    <d v="1964-04-09T00:00:00"/>
  </r>
  <r>
    <n v="35673"/>
    <s v="Hoevelaken"/>
    <d v="2019-07-05T12:30:00"/>
    <x v="8"/>
    <x v="0"/>
    <n v="30"/>
    <s v="X631CV"/>
    <m/>
    <s v="L"/>
    <d v="1972-10-28T00:00:00"/>
  </r>
  <r>
    <n v="36078"/>
    <s v="Boeijkens"/>
    <d v="2019-07-11T08:45:00"/>
    <x v="8"/>
    <x v="0"/>
    <n v="30"/>
    <s v="X631CV"/>
    <n v="0"/>
    <s v="L"/>
    <d v="1955-10-26T00:00:00"/>
  </r>
  <r>
    <n v="34964"/>
    <s v="Bouzelif"/>
    <d v="2019-07-18T15:00:00"/>
    <x v="8"/>
    <x v="0"/>
    <n v="30"/>
    <s v="X631CV"/>
    <m/>
    <s v="L"/>
    <d v="1983-01-18T00:00:00"/>
  </r>
  <r>
    <n v="35654"/>
    <s v="Leeuw"/>
    <d v="2019-07-18T15:30:00"/>
    <x v="8"/>
    <x v="0"/>
    <n v="30"/>
    <s v="X631CV"/>
    <m/>
    <s v="L"/>
    <d v="1967-10-06T00:00:00"/>
  </r>
  <r>
    <n v="31849"/>
    <s v="Melief"/>
    <d v="2019-07-19T08:15:00"/>
    <x v="8"/>
    <x v="0"/>
    <n v="30"/>
    <s v="X631CV"/>
    <m/>
    <s v="L"/>
    <d v="1964-04-09T00:00:00"/>
  </r>
  <r>
    <n v="36078"/>
    <s v="Boeijkens"/>
    <d v="2019-07-19T08:45:00"/>
    <x v="8"/>
    <x v="0"/>
    <n v="30"/>
    <s v="X631CV"/>
    <n v="0"/>
    <s v="L"/>
    <d v="1955-10-26T00:00:00"/>
  </r>
  <r>
    <n v="35897"/>
    <s v="Banel-Powel"/>
    <d v="2019-07-19T13:45:00"/>
    <x v="8"/>
    <x v="0"/>
    <n v="30"/>
    <s v="X631CV"/>
    <n v="0"/>
    <s v="L"/>
    <d v="1950-08-09T00:00:00"/>
  </r>
  <r>
    <n v="35157"/>
    <s v="Ebbers"/>
    <d v="2019-07-25T12:30:00"/>
    <x v="8"/>
    <x v="0"/>
    <n v="30"/>
    <s v="X631CV"/>
    <m/>
    <s v="L"/>
    <d v="1954-10-31T00:00:00"/>
  </r>
  <r>
    <n v="35151"/>
    <s v="Kuipers"/>
    <d v="2019-07-25T14:30:00"/>
    <x v="8"/>
    <x v="0"/>
    <n v="30"/>
    <s v="X631CV"/>
    <n v="0"/>
    <s v="L"/>
    <d v="1971-10-19T00:00:00"/>
  </r>
  <r>
    <n v="36078"/>
    <s v="Boeijkens"/>
    <d v="2019-07-26T09:15:00"/>
    <x v="8"/>
    <x v="0"/>
    <n v="30"/>
    <s v="X631CV"/>
    <n v="0"/>
    <s v="L"/>
    <d v="1955-10-26T00:00:00"/>
  </r>
  <r>
    <n v="35673"/>
    <s v="Hoevelaken"/>
    <d v="2019-07-26T14:30:00"/>
    <x v="8"/>
    <x v="0"/>
    <n v="30"/>
    <s v="X631CV"/>
    <m/>
    <s v="L"/>
    <d v="1972-10-28T00:00:00"/>
  </r>
  <r>
    <n v="2656"/>
    <s v="Sanden"/>
    <d v="2019-07-11T10:45:00"/>
    <x v="40"/>
    <x v="0"/>
    <n v="30"/>
    <s v="X631CV"/>
    <m/>
    <s v="L"/>
    <d v="1948-08-27T00:00:00"/>
  </r>
  <r>
    <n v="36901"/>
    <s v="Berkhout"/>
    <d v="2019-07-18T08:45:00"/>
    <x v="40"/>
    <x v="0"/>
    <n v="30"/>
    <s v="X631CV"/>
    <n v="0"/>
    <s v="L"/>
    <d v="1965-08-14T00:00:00"/>
  </r>
  <r>
    <n v="23326"/>
    <s v="Krijgsman"/>
    <d v="2019-07-25T11:30:00"/>
    <x v="40"/>
    <x v="0"/>
    <n v="30"/>
    <s v="X631CV"/>
    <m/>
    <s v="L"/>
    <d v="1954-06-29T00:00:00"/>
  </r>
  <r>
    <n v="32328"/>
    <s v="Schouten"/>
    <d v="2019-07-25T13:00:00"/>
    <x v="40"/>
    <x v="0"/>
    <n v="30"/>
    <s v="X631CV"/>
    <m/>
    <s v="L"/>
    <d v="1993-10-12T00:00:00"/>
  </r>
  <r>
    <n v="2075"/>
    <s v="Klooster-Oosterbaan"/>
    <d v="2019-07-10T11:30:00"/>
    <x v="9"/>
    <x v="0"/>
    <n v="30"/>
    <s v="X631CV"/>
    <n v="0"/>
    <s v="L"/>
    <d v="1937-08-10T00:00:00"/>
  </r>
  <r>
    <n v="996"/>
    <s v="Daems"/>
    <d v="2019-07-15T08:15:00"/>
    <x v="9"/>
    <x v="0"/>
    <n v="30"/>
    <s v="X631CV"/>
    <m/>
    <s v="L"/>
    <d v="1965-10-21T00:00:00"/>
  </r>
  <r>
    <n v="9890"/>
    <s v="Millarson-Lobo"/>
    <d v="2019-07-15T12:30:00"/>
    <x v="9"/>
    <x v="0"/>
    <n v="30"/>
    <s v="X631CV"/>
    <m/>
    <s v="L"/>
    <d v="1939-04-09T00:00:00"/>
  </r>
  <r>
    <n v="19548"/>
    <s v="Ruijter"/>
    <d v="2019-07-31T11:30:00"/>
    <x v="9"/>
    <x v="0"/>
    <n v="30"/>
    <s v="X631CV"/>
    <m/>
    <s v="L"/>
    <d v="1944-07-15T00:00:00"/>
  </r>
  <r>
    <n v="29378"/>
    <s v="Verhoog"/>
    <d v="2019-07-31T12:30:00"/>
    <x v="9"/>
    <x v="0"/>
    <n v="30"/>
    <s v="X631CV"/>
    <m/>
    <s v="L"/>
    <d v="1963-05-06T00:00:00"/>
  </r>
  <r>
    <n v="26351"/>
    <s v="Ferwerda"/>
    <d v="2019-07-04T08:45:00"/>
    <x v="10"/>
    <x v="0"/>
    <n v="30"/>
    <s v="X631CV"/>
    <n v="0"/>
    <s v="L"/>
    <d v="1968-06-05T00:00:00"/>
  </r>
  <r>
    <n v="30056"/>
    <s v="Boezerman"/>
    <d v="2019-07-04T13:15:00"/>
    <x v="10"/>
    <x v="0"/>
    <n v="30"/>
    <s v="X631CV"/>
    <m/>
    <s v="L"/>
    <d v="1965-04-22T00:00:00"/>
  </r>
  <r>
    <n v="22005"/>
    <s v="Nieuwenboer"/>
    <d v="2019-07-04T14:30:00"/>
    <x v="10"/>
    <x v="0"/>
    <n v="30"/>
    <s v="X631CV"/>
    <m/>
    <s v="L"/>
    <d v="1966-02-07T00:00:00"/>
  </r>
  <r>
    <n v="29763"/>
    <s v="Suma"/>
    <d v="2019-07-05T10:30:00"/>
    <x v="10"/>
    <x v="0"/>
    <n v="30"/>
    <s v="X631CV"/>
    <m/>
    <s v="L"/>
    <d v="2003-09-06T00:00:00"/>
  </r>
  <r>
    <n v="29810"/>
    <s v="Suma"/>
    <d v="2019-07-05T11:00:00"/>
    <x v="10"/>
    <x v="0"/>
    <n v="30"/>
    <s v="X631CV"/>
    <m/>
    <s v="L"/>
    <d v="2002-05-31T00:00:00"/>
  </r>
  <r>
    <n v="888"/>
    <s v="Blok"/>
    <d v="2019-07-05T11:30:00"/>
    <x v="10"/>
    <x v="0"/>
    <n v="30"/>
    <s v="X631CV"/>
    <m/>
    <s v="L"/>
    <d v="1961-12-31T00:00:00"/>
  </r>
  <r>
    <n v="18242"/>
    <s v="Raspoort"/>
    <d v="2019-07-05T12:45:00"/>
    <x v="10"/>
    <x v="0"/>
    <n v="30"/>
    <s v="X631CV"/>
    <m/>
    <s v="L"/>
    <d v="1992-03-21T00:00:00"/>
  </r>
  <r>
    <n v="18721"/>
    <s v="Storm"/>
    <d v="2019-07-05T14:00:00"/>
    <x v="10"/>
    <x v="0"/>
    <n v="30"/>
    <s v="X631CV"/>
    <m/>
    <s v="L"/>
    <d v="1971-12-09T00:00:00"/>
  </r>
  <r>
    <n v="30225"/>
    <s v="Hudec"/>
    <d v="2019-07-05T14:30:00"/>
    <x v="10"/>
    <x v="0"/>
    <n v="30"/>
    <s v="X631CV"/>
    <m/>
    <s v="L"/>
    <d v="2008-10-14T00:00:00"/>
  </r>
  <r>
    <n v="16460"/>
    <s v="Marschal"/>
    <d v="2019-07-05T15:00:00"/>
    <x v="10"/>
    <x v="0"/>
    <n v="30"/>
    <s v="X631CV"/>
    <n v="0"/>
    <s v="L"/>
    <d v="2003-09-20T00:00:00"/>
  </r>
  <r>
    <n v="33988"/>
    <s v="Maanen"/>
    <d v="2019-07-05T15:30:00"/>
    <x v="10"/>
    <x v="0"/>
    <n v="30"/>
    <s v="X631CV"/>
    <m/>
    <s v="L"/>
    <d v="1997-01-17T00:00:00"/>
  </r>
  <r>
    <n v="31715"/>
    <s v="Windster"/>
    <d v="2019-07-11T10:00:00"/>
    <x v="10"/>
    <x v="0"/>
    <n v="30"/>
    <s v="X631CV"/>
    <n v="0"/>
    <s v="L"/>
    <d v="1938-10-27T00:00:00"/>
  </r>
  <r>
    <n v="28238"/>
    <s v="Amstel"/>
    <d v="2019-07-11T10:30:00"/>
    <x v="10"/>
    <x v="0"/>
    <n v="30"/>
    <s v="X631CV"/>
    <m/>
    <s v="L"/>
    <d v="1953-06-04T00:00:00"/>
  </r>
  <r>
    <n v="7853"/>
    <s v="Arkenbout"/>
    <d v="2019-07-11T11:00:00"/>
    <x v="10"/>
    <x v="0"/>
    <n v="30"/>
    <s v="X631CV"/>
    <n v="0"/>
    <s v="L"/>
    <d v="1993-11-21T00:00:00"/>
  </r>
  <r>
    <n v="27171"/>
    <s v="Khaloud-Gomes"/>
    <d v="2019-07-11T13:00:00"/>
    <x v="10"/>
    <x v="0"/>
    <n v="30"/>
    <s v="X631CV"/>
    <m/>
    <s v="L"/>
    <d v="1958-01-11T00:00:00"/>
  </r>
  <r>
    <n v="10656"/>
    <s v="Diks"/>
    <d v="2019-07-12T09:00:00"/>
    <x v="10"/>
    <x v="0"/>
    <n v="30"/>
    <s v="X631CV"/>
    <m/>
    <s v="L"/>
    <d v="2001-04-17T00:00:00"/>
  </r>
  <r>
    <n v="26433"/>
    <s v="Staphorsius"/>
    <d v="2019-07-18T08:45:00"/>
    <x v="10"/>
    <x v="0"/>
    <n v="30"/>
    <s v="X631CV"/>
    <n v="0"/>
    <s v="L"/>
    <d v="1990-10-12T00:00:00"/>
  </r>
  <r>
    <n v="27078"/>
    <s v="Ruitenbeek-Florisson"/>
    <d v="2019-07-19T10:15:00"/>
    <x v="10"/>
    <x v="0"/>
    <n v="30"/>
    <s v="X631CV"/>
    <n v="0"/>
    <s v="L"/>
    <d v="1963-01-28T00:00:00"/>
  </r>
  <r>
    <n v="4142"/>
    <s v="Kok"/>
    <d v="2019-07-19T11:30:00"/>
    <x v="10"/>
    <x v="0"/>
    <n v="30"/>
    <s v="X631CV"/>
    <m/>
    <s v="L"/>
    <d v="1985-03-11T00:00:00"/>
  </r>
  <r>
    <n v="28912"/>
    <s v="Ham"/>
    <d v="2019-07-19T14:15:00"/>
    <x v="10"/>
    <x v="0"/>
    <n v="30"/>
    <s v="X631CV"/>
    <m/>
    <s v="L"/>
    <d v="1959-11-30T00:00:00"/>
  </r>
  <r>
    <n v="31760"/>
    <s v="Burger-Minneboo"/>
    <d v="2019-07-19T15:30:00"/>
    <x v="10"/>
    <x v="0"/>
    <n v="30"/>
    <s v="X631CV"/>
    <n v="0"/>
    <s v="L"/>
    <d v="1958-12-12T00:00:00"/>
  </r>
  <r>
    <n v="23872"/>
    <s v="Dijk"/>
    <d v="2019-07-24T14:30:00"/>
    <x v="10"/>
    <x v="0"/>
    <n v="30"/>
    <s v="X631CV"/>
    <n v="0"/>
    <s v="L"/>
    <d v="1989-07-07T00:00:00"/>
  </r>
  <r>
    <n v="31939"/>
    <s v="Ratbi"/>
    <d v="2019-07-24T15:00:00"/>
    <x v="10"/>
    <x v="0"/>
    <n v="30"/>
    <s v="X631CV"/>
    <n v="0"/>
    <s v="L"/>
    <d v="2011-06-22T00:00:00"/>
  </r>
  <r>
    <n v="22684"/>
    <s v="Groot"/>
    <d v="2019-07-24T15:30:00"/>
    <x v="10"/>
    <x v="0"/>
    <n v="30"/>
    <s v="X631CV"/>
    <m/>
    <s v="L"/>
    <d v="1945-06-11T00:00:00"/>
  </r>
  <r>
    <n v="27619"/>
    <s v="Jansen"/>
    <d v="2019-07-25T14:00:00"/>
    <x v="10"/>
    <x v="0"/>
    <n v="30"/>
    <s v="X631CV"/>
    <m/>
    <s v="L"/>
    <d v="1988-11-11T00:00:00"/>
  </r>
  <r>
    <n v="36866"/>
    <s v="Bouwer"/>
    <d v="2019-07-25T14:30:00"/>
    <x v="10"/>
    <x v="0"/>
    <n v="30"/>
    <s v="X631CV"/>
    <m/>
    <s v="L"/>
    <d v="1958-08-08T00:00:00"/>
  </r>
  <r>
    <n v="27300"/>
    <s v="Vierhout"/>
    <d v="2019-07-26T09:00:00"/>
    <x v="10"/>
    <x v="0"/>
    <n v="30"/>
    <s v="X631CV"/>
    <m/>
    <s v="L"/>
    <d v="1965-08-27T00:00:00"/>
  </r>
  <r>
    <n v="14558"/>
    <s v="Betjes"/>
    <d v="2019-07-26T09:30:00"/>
    <x v="10"/>
    <x v="0"/>
    <n v="30"/>
    <s v="X631CV"/>
    <m/>
    <s v="L"/>
    <d v="1999-11-30T00:00:00"/>
  </r>
  <r>
    <n v="31418"/>
    <s v="Vreeland"/>
    <d v="2019-07-26T10:00:00"/>
    <x v="10"/>
    <x v="0"/>
    <n v="30"/>
    <s v="X631CV"/>
    <m/>
    <s v="L"/>
    <d v="1971-01-07T00:00:00"/>
  </r>
  <r>
    <n v="33632"/>
    <s v="Osman Aagha"/>
    <d v="2019-07-26T10:30:00"/>
    <x v="10"/>
    <x v="0"/>
    <n v="30"/>
    <s v="X631CV"/>
    <n v="0"/>
    <s v="L"/>
    <d v="2001-09-19T00:00:00"/>
  </r>
  <r>
    <n v="29255"/>
    <s v="Blaauwen"/>
    <d v="2019-07-26T11:00:00"/>
    <x v="10"/>
    <x v="0"/>
    <n v="30"/>
    <s v="X631CV"/>
    <m/>
    <s v="L"/>
    <d v="1988-10-20T00:00:00"/>
  </r>
  <r>
    <n v="32926"/>
    <s v="Duivenvoorden"/>
    <d v="2019-07-26T11:30:00"/>
    <x v="10"/>
    <x v="0"/>
    <n v="30"/>
    <s v="X631CV"/>
    <m/>
    <s v="L"/>
    <d v="1986-05-07T00:00:00"/>
  </r>
  <r>
    <n v="35274"/>
    <s v="Gumster"/>
    <d v="2019-07-26T12:30:00"/>
    <x v="10"/>
    <x v="0"/>
    <n v="30"/>
    <s v="X631CV"/>
    <m/>
    <s v="L"/>
    <d v="1973-08-20T00:00:00"/>
  </r>
  <r>
    <n v="33364"/>
    <s v="Akhyar"/>
    <d v="2019-07-26T15:30:00"/>
    <x v="10"/>
    <x v="0"/>
    <n v="30"/>
    <s v="X631CV"/>
    <m/>
    <s v="L"/>
    <d v="2011-01-17T00:00:00"/>
  </r>
  <r>
    <n v="31214"/>
    <s v="Gharnati"/>
    <d v="2019-07-31T11:15:00"/>
    <x v="10"/>
    <x v="0"/>
    <n v="30"/>
    <s v="X631CV"/>
    <m/>
    <s v="L"/>
    <d v="1998-09-02T00:00:00"/>
  </r>
  <r>
    <n v="29983"/>
    <s v="Linde"/>
    <d v="2019-07-31T14:30:00"/>
    <x v="10"/>
    <x v="0"/>
    <n v="30"/>
    <s v="X631CV"/>
    <m/>
    <s v="L"/>
    <d v="1957-10-06T00:00:00"/>
  </r>
  <r>
    <n v="27435"/>
    <s v="Sempel-Ouwendijk"/>
    <d v="2019-07-31T15:00:00"/>
    <x v="10"/>
    <x v="0"/>
    <n v="30"/>
    <s v="X631CV"/>
    <n v="0"/>
    <s v="L"/>
    <d v="1968-11-26T00:00:00"/>
  </r>
  <r>
    <n v="36430"/>
    <s v="Alhaj Kadur Alyousef"/>
    <d v="2019-07-01T08:15:00"/>
    <x v="11"/>
    <x v="0"/>
    <n v="30"/>
    <s v="X631CV"/>
    <m/>
    <s v="L"/>
    <d v="2016-01-01T00:00:00"/>
  </r>
  <r>
    <n v="31005"/>
    <s v="Assink"/>
    <d v="2019-07-01T08:45:00"/>
    <x v="11"/>
    <x v="0"/>
    <n v="30"/>
    <s v="X631CV"/>
    <m/>
    <s v="L"/>
    <d v="2012-07-21T00:00:00"/>
  </r>
  <r>
    <n v="15468"/>
    <s v="Çizem"/>
    <d v="2019-07-01T13:15:00"/>
    <x v="11"/>
    <x v="0"/>
    <n v="30"/>
    <s v="X631CV"/>
    <m/>
    <s v="L"/>
    <d v="2001-05-07T00:00:00"/>
  </r>
  <r>
    <n v="35708"/>
    <s v="Hadji"/>
    <d v="2019-07-01T14:00:00"/>
    <x v="11"/>
    <x v="0"/>
    <n v="30"/>
    <s v="X631CV"/>
    <m/>
    <s v="L"/>
    <d v="2015-02-24T00:00:00"/>
  </r>
  <r>
    <n v="32625"/>
    <s v="Koc"/>
    <d v="2019-07-02T14:30:00"/>
    <x v="11"/>
    <x v="0"/>
    <n v="30"/>
    <s v="X631CV"/>
    <m/>
    <s v="L"/>
    <d v="2013-08-01T00:00:00"/>
  </r>
  <r>
    <n v="34854"/>
    <s v="Tuna"/>
    <d v="2019-07-09T08:15:00"/>
    <x v="11"/>
    <x v="0"/>
    <n v="30"/>
    <s v="X631CV"/>
    <m/>
    <s v="L"/>
    <d v="2012-04-20T00:00:00"/>
  </r>
  <r>
    <n v="36800"/>
    <s v="Wegerich Giral"/>
    <d v="2019-07-15T10:30:00"/>
    <x v="11"/>
    <x v="0"/>
    <n v="30"/>
    <s v="X631CV"/>
    <n v="0"/>
    <s v="L"/>
    <d v="2014-08-08T00:00:00"/>
  </r>
  <r>
    <n v="36665"/>
    <s v="Sahin"/>
    <d v="2019-07-15T11:00:00"/>
    <x v="11"/>
    <x v="0"/>
    <n v="30"/>
    <s v="X631CV"/>
    <n v="0"/>
    <s v="L"/>
    <d v="2014-11-24T00:00:00"/>
  </r>
  <r>
    <n v="36792"/>
    <s v="Arnon"/>
    <d v="2019-07-15T11:30:00"/>
    <x v="11"/>
    <x v="0"/>
    <n v="30"/>
    <s v="X631CV"/>
    <m/>
    <s v="A"/>
    <d v="2014-10-12T00:00:00"/>
  </r>
  <r>
    <n v="2395"/>
    <s v="Zwieten"/>
    <d v="2019-07-15T13:45:00"/>
    <x v="11"/>
    <x v="0"/>
    <n v="30"/>
    <s v="X631CV"/>
    <n v="0"/>
    <s v="L"/>
    <d v="1980-12-13T00:00:00"/>
  </r>
  <r>
    <n v="23310"/>
    <s v="Bontje"/>
    <d v="2019-07-15T15:30:00"/>
    <x v="11"/>
    <x v="0"/>
    <n v="30"/>
    <s v="X631CV"/>
    <m/>
    <s v="L"/>
    <d v="2007-05-10T00:00:00"/>
  </r>
  <r>
    <n v="14410"/>
    <s v="Wortman"/>
    <d v="2019-07-16T14:00:00"/>
    <x v="11"/>
    <x v="0"/>
    <n v="30"/>
    <s v="X631CV"/>
    <n v="0"/>
    <s v="L"/>
    <d v="2001-01-08T00:00:00"/>
  </r>
  <r>
    <n v="12738"/>
    <s v="Graaf"/>
    <d v="2019-07-17T15:15:00"/>
    <x v="11"/>
    <x v="0"/>
    <n v="30"/>
    <s v="X631CV"/>
    <n v="0"/>
    <s v="L"/>
    <d v="2001-03-30T00:00:00"/>
  </r>
  <r>
    <n v="36220"/>
    <s v="Assri"/>
    <d v="2019-07-22T08:45:00"/>
    <x v="11"/>
    <x v="0"/>
    <n v="30"/>
    <s v="X631CV"/>
    <m/>
    <s v="L"/>
    <d v="2007-05-10T00:00:00"/>
  </r>
  <r>
    <n v="1133"/>
    <s v="Schaik"/>
    <d v="2019-07-22T11:30:00"/>
    <x v="11"/>
    <x v="0"/>
    <n v="30"/>
    <s v="X631CV"/>
    <m/>
    <s v="L"/>
    <d v="1978-01-12T00:00:00"/>
  </r>
  <r>
    <n v="18479"/>
    <s v="Weijers"/>
    <d v="2019-07-22T14:45:00"/>
    <x v="11"/>
    <x v="0"/>
    <n v="30"/>
    <s v="X631CV"/>
    <m/>
    <s v="L"/>
    <d v="1998-09-05T00:00:00"/>
  </r>
  <r>
    <n v="2357"/>
    <s v="Tjon Kie Sim"/>
    <d v="2019-07-23T09:45:00"/>
    <x v="11"/>
    <x v="0"/>
    <n v="30"/>
    <s v="X631CV"/>
    <m/>
    <s v="L"/>
    <d v="1989-04-10T00:00:00"/>
  </r>
  <r>
    <n v="1962"/>
    <s v="Fonkel"/>
    <d v="2019-07-24T08:45:00"/>
    <x v="11"/>
    <x v="0"/>
    <n v="30"/>
    <s v="X631CV"/>
    <m/>
    <s v="L"/>
    <d v="1997-01-24T00:00:00"/>
  </r>
  <r>
    <n v="34514"/>
    <s v="Bholasing"/>
    <d v="2019-07-24T09:15:00"/>
    <x v="11"/>
    <x v="0"/>
    <n v="30"/>
    <s v="X631CV"/>
    <n v="0"/>
    <s v="L"/>
    <d v="2013-01-19T00:00:00"/>
  </r>
  <r>
    <n v="35177"/>
    <s v="Karnadi"/>
    <d v="2019-07-24T10:30:00"/>
    <x v="11"/>
    <x v="0"/>
    <n v="30"/>
    <s v="X631CV"/>
    <m/>
    <s v="L"/>
    <d v="2016-10-17T00:00:00"/>
  </r>
  <r>
    <n v="1580"/>
    <s v="Prinzhorn"/>
    <d v="2019-07-24T12:30:00"/>
    <x v="11"/>
    <x v="0"/>
    <n v="30"/>
    <s v="X631CV"/>
    <m/>
    <s v="L"/>
    <d v="2001-03-01T00:00:00"/>
  </r>
  <r>
    <n v="12301"/>
    <s v="Weij"/>
    <d v="2019-07-24T15:15:00"/>
    <x v="11"/>
    <x v="0"/>
    <n v="30"/>
    <s v="X631CV"/>
    <m/>
    <s v="L"/>
    <d v="1997-09-21T00:00:00"/>
  </r>
  <r>
    <n v="12997"/>
    <s v="Hubert"/>
    <d v="2019-07-29T09:00:00"/>
    <x v="11"/>
    <x v="0"/>
    <n v="30"/>
    <s v="X631CV"/>
    <m/>
    <s v="L"/>
    <d v="1995-03-12T00:00:00"/>
  </r>
  <r>
    <n v="14268"/>
    <s v="Kalkhoven"/>
    <d v="2019-07-29T09:30:00"/>
    <x v="11"/>
    <x v="0"/>
    <n v="30"/>
    <s v="X631CV"/>
    <m/>
    <s v="L"/>
    <d v="2001-05-23T00:00:00"/>
  </r>
  <r>
    <n v="11463"/>
    <s v="Harrell"/>
    <d v="2019-07-29T10:00:00"/>
    <x v="11"/>
    <x v="0"/>
    <n v="30"/>
    <s v="X631CV"/>
    <m/>
    <s v="L"/>
    <d v="1993-01-23T00:00:00"/>
  </r>
  <r>
    <n v="4948"/>
    <s v="Mechbal"/>
    <d v="2019-07-29T14:45:00"/>
    <x v="11"/>
    <x v="0"/>
    <n v="30"/>
    <s v="X631CV"/>
    <n v="0"/>
    <s v="L"/>
    <d v="1991-10-28T00:00:00"/>
  </r>
  <r>
    <n v="14512"/>
    <s v="Schildmeijer"/>
    <d v="2019-07-30T08:45:00"/>
    <x v="11"/>
    <x v="0"/>
    <n v="30"/>
    <s v="X631CV"/>
    <m/>
    <s v="L"/>
    <d v="1997-12-12T00:00:00"/>
  </r>
  <r>
    <n v="9895"/>
    <s v="Brand"/>
    <d v="2019-07-30T10:00:00"/>
    <x v="11"/>
    <x v="0"/>
    <n v="30"/>
    <s v="X631CV"/>
    <m/>
    <s v="L"/>
    <d v="1998-06-08T00:00:00"/>
  </r>
  <r>
    <n v="36340"/>
    <s v="Bottelier"/>
    <d v="2019-07-30T15:30:00"/>
    <x v="11"/>
    <x v="0"/>
    <n v="30"/>
    <s v="X631CV"/>
    <n v="0"/>
    <s v="L"/>
    <d v="2015-05-23T00:00:00"/>
  </r>
  <r>
    <n v="5302"/>
    <s v="Alaerds"/>
    <d v="2019-07-31T11:15:00"/>
    <x v="11"/>
    <x v="0"/>
    <n v="30"/>
    <s v="X631CV"/>
    <m/>
    <s v="L"/>
    <d v="2001-08-14T00:00:00"/>
  </r>
  <r>
    <n v="7041"/>
    <s v="Dede"/>
    <d v="2019-07-31T15:30:00"/>
    <x v="11"/>
    <x v="0"/>
    <n v="30"/>
    <s v="X631CV"/>
    <m/>
    <s v="L"/>
    <d v="1992-11-22T00:00:00"/>
  </r>
  <r>
    <n v="36688"/>
    <s v="Rahmawati"/>
    <d v="2019-07-23T12:30:00"/>
    <x v="41"/>
    <x v="0"/>
    <n v="30"/>
    <s v="X631CV"/>
    <n v="0"/>
    <s v="L"/>
    <d v="1987-10-09T00:00:00"/>
  </r>
  <r>
    <n v="31939"/>
    <s v="Ratbi"/>
    <d v="2019-07-24T15:00:00"/>
    <x v="41"/>
    <x v="0"/>
    <n v="30"/>
    <s v="X631CV"/>
    <m/>
    <s v="L"/>
    <d v="2011-06-22T00:00:00"/>
  </r>
  <r>
    <n v="19990"/>
    <s v="Koedijk"/>
    <d v="2019-07-24T15:30:00"/>
    <x v="41"/>
    <x v="0"/>
    <n v="30"/>
    <s v="X631CV"/>
    <m/>
    <s v="L"/>
    <d v="1989-02-11T00:00:00"/>
  </r>
  <r>
    <n v="32861"/>
    <s v="Koppers"/>
    <d v="2019-07-01T09:00:00"/>
    <x v="12"/>
    <x v="0"/>
    <n v="30"/>
    <s v="X631CV"/>
    <m/>
    <s v="L"/>
    <d v="1994-08-18T00:00:00"/>
  </r>
  <r>
    <n v="36016"/>
    <s v="Bronkhorst"/>
    <d v="2019-07-01T09:30:00"/>
    <x v="12"/>
    <x v="0"/>
    <n v="30"/>
    <s v="X631CV"/>
    <n v="0"/>
    <s v="L"/>
    <d v="2000-12-10T00:00:00"/>
  </r>
  <r>
    <n v="35907"/>
    <s v="Kastelein"/>
    <d v="2019-07-01T11:30:00"/>
    <x v="12"/>
    <x v="0"/>
    <n v="30"/>
    <s v="X631CV"/>
    <m/>
    <s v="L"/>
    <d v="1954-10-28T00:00:00"/>
  </r>
  <r>
    <n v="13648"/>
    <s v="Visser"/>
    <d v="2019-07-04T11:00:00"/>
    <x v="12"/>
    <x v="0"/>
    <n v="30"/>
    <s v="X631CV"/>
    <m/>
    <s v="L"/>
    <d v="1948-04-08T00:00:00"/>
  </r>
  <r>
    <n v="36337"/>
    <s v="MAEIJER-VAN GOLEN"/>
    <d v="2019-07-04T15:00:00"/>
    <x v="12"/>
    <x v="0"/>
    <n v="30"/>
    <s v="X631CV"/>
    <m/>
    <s v="L"/>
    <d v="1948-09-25T00:00:00"/>
  </r>
  <r>
    <n v="33651"/>
    <s v="Jesus Madeira"/>
    <d v="2019-07-08T11:15:00"/>
    <x v="12"/>
    <x v="0"/>
    <n v="30"/>
    <s v="X631CV"/>
    <n v="0"/>
    <s v="L"/>
    <d v="1967-01-18T00:00:00"/>
  </r>
  <r>
    <n v="34795"/>
    <s v="Groot"/>
    <d v="2019-07-11T13:30:00"/>
    <x v="12"/>
    <x v="0"/>
    <n v="30"/>
    <s v="X631CV"/>
    <m/>
    <s v="L"/>
    <d v="1956-06-05T00:00:00"/>
  </r>
  <r>
    <n v="19063"/>
    <s v="Hassouna"/>
    <d v="2019-07-11T14:00:00"/>
    <x v="12"/>
    <x v="0"/>
    <n v="30"/>
    <s v="X631CV"/>
    <n v="0"/>
    <s v="L"/>
    <d v="1990-04-29T00:00:00"/>
  </r>
  <r>
    <n v="27165"/>
    <s v="Nieuwenhuize"/>
    <d v="2019-07-15T10:00:00"/>
    <x v="12"/>
    <x v="0"/>
    <n v="30"/>
    <s v="X631CV"/>
    <n v="0"/>
    <s v="L"/>
    <d v="1971-07-22T00:00:00"/>
  </r>
  <r>
    <n v="33357"/>
    <s v="Voet-Alma"/>
    <d v="2019-07-15T13:30:00"/>
    <x v="12"/>
    <x v="0"/>
    <n v="30"/>
    <s v="X631CV"/>
    <n v="0"/>
    <s v="L"/>
    <d v="1941-10-20T00:00:00"/>
  </r>
  <r>
    <n v="36057"/>
    <s v="Tijnagel"/>
    <d v="2019-07-15T14:15:00"/>
    <x v="12"/>
    <x v="0"/>
    <n v="30"/>
    <s v="X631CV"/>
    <m/>
    <s v="L"/>
    <d v="1963-05-12T00:00:00"/>
  </r>
  <r>
    <n v="1025"/>
    <s v="Looman van Maas"/>
    <d v="2019-07-15T15:30:00"/>
    <x v="12"/>
    <x v="0"/>
    <n v="30"/>
    <s v="X631CV"/>
    <m/>
    <s v="L"/>
    <d v="1979-05-24T00:00:00"/>
  </r>
  <r>
    <n v="19063"/>
    <s v="Hassouna"/>
    <d v="2019-07-18T10:30:00"/>
    <x v="12"/>
    <x v="0"/>
    <n v="30"/>
    <s v="X631CV"/>
    <n v="0"/>
    <s v="L"/>
    <d v="1990-04-29T00:00:00"/>
  </r>
  <r>
    <n v="13812"/>
    <s v="Jager"/>
    <d v="2019-07-18T11:30:00"/>
    <x v="12"/>
    <x v="0"/>
    <n v="30"/>
    <s v="X631CV"/>
    <m/>
    <s v="L"/>
    <d v="1946-05-07T00:00:00"/>
  </r>
  <r>
    <n v="32153"/>
    <s v="Schaap-Kroonenburg"/>
    <d v="2019-07-22T12:30:00"/>
    <x v="12"/>
    <x v="0"/>
    <n v="30"/>
    <s v="X631CV"/>
    <m/>
    <s v="L"/>
    <d v="1958-02-10T00:00:00"/>
  </r>
  <r>
    <n v="33357"/>
    <s v="Voet-Alma"/>
    <d v="2019-07-22T13:30:00"/>
    <x v="12"/>
    <x v="0"/>
    <n v="30"/>
    <s v="X631CV"/>
    <n v="0"/>
    <s v="L"/>
    <d v="1941-10-20T00:00:00"/>
  </r>
  <r>
    <n v="2703"/>
    <s v="Graas"/>
    <d v="2019-07-22T14:15:00"/>
    <x v="12"/>
    <x v="0"/>
    <n v="30"/>
    <s v="X631CV"/>
    <m/>
    <s v="L"/>
    <d v="1946-06-24T00:00:00"/>
  </r>
  <r>
    <n v="36835"/>
    <s v="Otter"/>
    <d v="2019-07-29T11:30:00"/>
    <x v="12"/>
    <x v="0"/>
    <n v="30"/>
    <s v="X631CV"/>
    <m/>
    <s v="L"/>
    <d v="1966-10-15T00:00:00"/>
  </r>
  <r>
    <n v="3778"/>
    <s v="Vries"/>
    <d v="2019-07-29T12:30:00"/>
    <x v="12"/>
    <x v="0"/>
    <n v="30"/>
    <s v="X631CV"/>
    <n v="0"/>
    <s v="L"/>
    <d v="1946-06-03T00:00:00"/>
  </r>
  <r>
    <n v="5049"/>
    <s v="Prijker"/>
    <d v="2019-07-01T13:00:00"/>
    <x v="1"/>
    <x v="0"/>
    <n v="30"/>
    <s v="X631CV"/>
    <m/>
    <s v="L"/>
    <d v="1948-03-13T00:00:00"/>
  </r>
  <r>
    <n v="26621"/>
    <s v="Wassing-Segaar"/>
    <d v="2019-07-01T13:30:00"/>
    <x v="1"/>
    <x v="0"/>
    <n v="30"/>
    <s v="X631CV"/>
    <m/>
    <s v="L"/>
    <d v="1962-12-25T00:00:00"/>
  </r>
  <r>
    <n v="13126"/>
    <s v="Schaik-Scheeres"/>
    <d v="2019-07-02T11:00:00"/>
    <x v="1"/>
    <x v="0"/>
    <n v="30"/>
    <s v="X631CV"/>
    <n v="0"/>
    <s v="L"/>
    <d v="1933-12-31T00:00:00"/>
  </r>
  <r>
    <n v="11095"/>
    <s v="Lagemaat"/>
    <d v="2019-07-08T13:00:00"/>
    <x v="1"/>
    <x v="0"/>
    <n v="30"/>
    <s v="X631CV"/>
    <m/>
    <s v="L"/>
    <d v="1946-09-01T00:00:00"/>
  </r>
  <r>
    <n v="23734"/>
    <s v="Berge-Kulk"/>
    <d v="2019-07-08T13:30:00"/>
    <x v="1"/>
    <x v="0"/>
    <n v="30"/>
    <s v="X631CV"/>
    <m/>
    <s v="L"/>
    <d v="1936-03-10T00:00:00"/>
  </r>
  <r>
    <n v="30910"/>
    <s v="Baskal-Avci"/>
    <d v="2019-07-08T14:00:00"/>
    <x v="1"/>
    <x v="0"/>
    <n v="30"/>
    <s v="X631CV"/>
    <m/>
    <s v="L"/>
    <d v="1955-04-12T00:00:00"/>
  </r>
  <r>
    <n v="2301"/>
    <s v="Bleker"/>
    <d v="2019-07-08T14:30:00"/>
    <x v="1"/>
    <x v="0"/>
    <n v="30"/>
    <s v="X631CV"/>
    <m/>
    <s v="L"/>
    <d v="1977-03-23T00:00:00"/>
  </r>
  <r>
    <n v="12251"/>
    <s v="Bleijendaal"/>
    <d v="2019-07-09T08:45:00"/>
    <x v="1"/>
    <x v="0"/>
    <n v="30"/>
    <s v="X631CV"/>
    <n v="0"/>
    <s v="L"/>
    <d v="1989-12-17T00:00:00"/>
  </r>
  <r>
    <n v="25464"/>
    <s v="Staphorst"/>
    <d v="2019-07-09T13:15:00"/>
    <x v="1"/>
    <x v="0"/>
    <n v="30"/>
    <s v="X631CV"/>
    <n v="0"/>
    <s v="L"/>
    <d v="1953-05-29T00:00:00"/>
  </r>
  <r>
    <n v="24047"/>
    <s v="Jelierse"/>
    <d v="2019-07-15T13:00:00"/>
    <x v="1"/>
    <x v="0"/>
    <n v="30"/>
    <s v="X631CV"/>
    <m/>
    <s v="L"/>
    <d v="1950-12-29T00:00:00"/>
  </r>
  <r>
    <n v="35280"/>
    <s v="Wouda"/>
    <d v="2019-07-15T13:30:00"/>
    <x v="1"/>
    <x v="0"/>
    <n v="30"/>
    <s v="X631CV"/>
    <m/>
    <s v="L"/>
    <d v="1940-01-09T00:00:00"/>
  </r>
  <r>
    <n v="21244"/>
    <s v="Montolalu"/>
    <d v="2019-07-15T15:00:00"/>
    <x v="1"/>
    <x v="0"/>
    <n v="30"/>
    <s v="X631CV"/>
    <m/>
    <s v="L"/>
    <d v="1950-02-14T00:00:00"/>
  </r>
  <r>
    <n v="1666"/>
    <s v="Gravekamp"/>
    <d v="2019-07-16T08:15:00"/>
    <x v="1"/>
    <x v="0"/>
    <n v="30"/>
    <s v="X631CV"/>
    <m/>
    <s v="L"/>
    <d v="1964-11-23T00:00:00"/>
  </r>
  <r>
    <n v="20341"/>
    <s v="Bos-Zwiers"/>
    <d v="2019-07-16T10:30:00"/>
    <x v="1"/>
    <x v="0"/>
    <n v="30"/>
    <s v="X631CV"/>
    <m/>
    <s v="L"/>
    <d v="1961-11-16T00:00:00"/>
  </r>
  <r>
    <n v="33451"/>
    <s v="Groot-Ruiter"/>
    <d v="2019-07-22T13:00:00"/>
    <x v="1"/>
    <x v="0"/>
    <n v="30"/>
    <s v="X631CV"/>
    <m/>
    <s v="L"/>
    <d v="1956-10-22T00:00:00"/>
  </r>
  <r>
    <n v="29247"/>
    <s v="Stobbelaar"/>
    <d v="2019-07-22T14:30:00"/>
    <x v="1"/>
    <x v="0"/>
    <n v="30"/>
    <s v="X631CV"/>
    <m/>
    <s v="L"/>
    <d v="1970-03-18T00:00:00"/>
  </r>
  <r>
    <n v="35669"/>
    <s v="Duda"/>
    <d v="2019-07-22T15:00:00"/>
    <x v="1"/>
    <x v="0"/>
    <n v="30"/>
    <s v="X631CV"/>
    <m/>
    <s v="L"/>
    <d v="1958-09-09T00:00:00"/>
  </r>
  <r>
    <n v="8980"/>
    <s v="Keijzer"/>
    <d v="2019-07-23T09:00:00"/>
    <x v="1"/>
    <x v="0"/>
    <n v="30"/>
    <s v="X631CV"/>
    <m/>
    <s v="L"/>
    <d v="1951-02-01T00:00:00"/>
  </r>
  <r>
    <n v="9335"/>
    <s v="Hartog"/>
    <d v="2019-07-23T10:00:00"/>
    <x v="1"/>
    <x v="0"/>
    <n v="30"/>
    <s v="X631CV"/>
    <n v="0"/>
    <s v="L"/>
    <d v="1944-12-08T00:00:00"/>
  </r>
  <r>
    <n v="31379"/>
    <s v="Broek"/>
    <d v="2019-07-23T10:30:00"/>
    <x v="1"/>
    <x v="0"/>
    <n v="30"/>
    <s v="X631CV"/>
    <n v="0"/>
    <s v="L"/>
    <d v="1952-01-18T00:00:00"/>
  </r>
  <r>
    <n v="9998"/>
    <s v="Bloos"/>
    <d v="2019-07-02T10:15:00"/>
    <x v="13"/>
    <x v="0"/>
    <n v="30"/>
    <s v="X631CV"/>
    <m/>
    <s v="L"/>
    <d v="1988-09-08T00:00:00"/>
  </r>
  <r>
    <n v="13126"/>
    <s v="Schaik-Scheeres"/>
    <d v="2019-07-02T11:30:00"/>
    <x v="13"/>
    <x v="0"/>
    <n v="30"/>
    <s v="X631CV"/>
    <m/>
    <s v="L"/>
    <d v="1933-12-31T00:00:00"/>
  </r>
  <r>
    <n v="6167"/>
    <s v="Orie"/>
    <d v="2019-07-05T09:00:00"/>
    <x v="13"/>
    <x v="0"/>
    <n v="30"/>
    <s v="X631CV"/>
    <n v="0"/>
    <s v="L"/>
    <d v="1994-07-22T00:00:00"/>
  </r>
  <r>
    <n v="9372"/>
    <s v="Dhaliwal"/>
    <d v="2019-07-05T09:30:00"/>
    <x v="13"/>
    <x v="0"/>
    <n v="30"/>
    <s v="X631CV"/>
    <m/>
    <s v="L"/>
    <d v="1990-12-04T00:00:00"/>
  </r>
  <r>
    <n v="13135"/>
    <s v="Mooij"/>
    <d v="2019-07-05T10:00:00"/>
    <x v="13"/>
    <x v="0"/>
    <n v="30"/>
    <s v="X631CV"/>
    <m/>
    <s v="L"/>
    <d v="1945-01-07T00:00:00"/>
  </r>
  <r>
    <n v="33086"/>
    <s v="Edens"/>
    <d v="2019-07-05T11:30:00"/>
    <x v="13"/>
    <x v="0"/>
    <n v="30"/>
    <s v="X631CV"/>
    <n v="0"/>
    <s v="L"/>
    <d v="1929-03-07T00:00:00"/>
  </r>
  <r>
    <n v="824"/>
    <s v="Smit"/>
    <d v="2019-07-09T12:30:00"/>
    <x v="13"/>
    <x v="0"/>
    <n v="30"/>
    <s v="X631CV"/>
    <m/>
    <s v="L"/>
    <d v="2004-04-19T00:00:00"/>
  </r>
  <r>
    <n v="35001"/>
    <s v="Brummelen"/>
    <d v="2019-07-09T13:45:00"/>
    <x v="13"/>
    <x v="0"/>
    <n v="30"/>
    <s v="X631CV"/>
    <m/>
    <s v="L"/>
    <d v="1964-12-24T00:00:00"/>
  </r>
  <r>
    <n v="24738"/>
    <s v="Dahir"/>
    <d v="2019-07-12T09:00:00"/>
    <x v="13"/>
    <x v="0"/>
    <n v="30"/>
    <s v="X631CV"/>
    <m/>
    <s v="L"/>
    <d v="1995-12-12T00:00:00"/>
  </r>
  <r>
    <n v="19221"/>
    <s v="Sadijo"/>
    <d v="2019-07-12T11:00:00"/>
    <x v="13"/>
    <x v="0"/>
    <n v="30"/>
    <s v="X631CV"/>
    <m/>
    <s v="L"/>
    <d v="1996-10-27T00:00:00"/>
  </r>
  <r>
    <n v="12913"/>
    <s v="Geertsema"/>
    <d v="2019-07-12T11:30:00"/>
    <x v="13"/>
    <x v="0"/>
    <n v="30"/>
    <s v="X631CV"/>
    <m/>
    <s v="L"/>
    <d v="1971-02-12T00:00:00"/>
  </r>
  <r>
    <n v="4296"/>
    <s v="Eveleens"/>
    <d v="2019-07-16T12:30:00"/>
    <x v="13"/>
    <x v="0"/>
    <n v="30"/>
    <s v="X631CV"/>
    <m/>
    <s v="L"/>
    <d v="1960-07-30T00:00:00"/>
  </r>
  <r>
    <n v="34247"/>
    <s v="Kalinova"/>
    <d v="2019-07-15T15:30:00"/>
    <x v="42"/>
    <x v="0"/>
    <n v="30"/>
    <s v="X631CV"/>
    <n v="0"/>
    <s v="L"/>
    <d v="2015-07-04T00:00:00"/>
  </r>
  <r>
    <n v="19923"/>
    <s v="Sweerts"/>
    <d v="2019-07-02T09:30:00"/>
    <x v="14"/>
    <x v="0"/>
    <n v="30"/>
    <s v="X631CV"/>
    <m/>
    <s v="L"/>
    <d v="1948-12-27T00:00:00"/>
  </r>
  <r>
    <n v="33659"/>
    <s v="Brug"/>
    <d v="2019-07-02T10:00:00"/>
    <x v="14"/>
    <x v="0"/>
    <n v="30"/>
    <s v="X631CV"/>
    <m/>
    <s v="L"/>
    <d v="1954-07-27T00:00:00"/>
  </r>
  <r>
    <n v="33965"/>
    <s v="Gijn"/>
    <d v="2019-07-02T10:45:00"/>
    <x v="14"/>
    <x v="0"/>
    <n v="30"/>
    <s v="X631CV"/>
    <m/>
    <s v="L"/>
    <d v="1953-12-03T00:00:00"/>
  </r>
  <r>
    <n v="17927"/>
    <s v="Haagen-Grijpma"/>
    <d v="2019-07-05T10:00:00"/>
    <x v="14"/>
    <x v="0"/>
    <n v="30"/>
    <s v="X631CV"/>
    <m/>
    <s v="L"/>
    <d v="1953-11-23T00:00:00"/>
  </r>
  <r>
    <n v="10442"/>
    <s v="Bakker"/>
    <d v="2019-07-05T14:00:00"/>
    <x v="14"/>
    <x v="0"/>
    <n v="30"/>
    <s v="X631CV"/>
    <n v="0"/>
    <s v="L"/>
    <d v="1967-02-11T00:00:00"/>
  </r>
  <r>
    <n v="34338"/>
    <s v="Roelofs"/>
    <d v="2019-07-05T14:30:00"/>
    <x v="14"/>
    <x v="0"/>
    <n v="30"/>
    <s v="X631CV"/>
    <m/>
    <s v="L"/>
    <d v="2003-12-13T00:00:00"/>
  </r>
  <r>
    <n v="1232"/>
    <s v="Ozdemir"/>
    <d v="2019-07-09T09:45:00"/>
    <x v="14"/>
    <x v="0"/>
    <n v="30"/>
    <s v="X631CV"/>
    <m/>
    <s v="L"/>
    <d v="1959-04-04T00:00:00"/>
  </r>
  <r>
    <n v="36257"/>
    <s v="Pennink"/>
    <d v="2019-07-12T09:00:00"/>
    <x v="14"/>
    <x v="0"/>
    <n v="30"/>
    <s v="X631CV"/>
    <m/>
    <s v="L"/>
    <d v="1950-04-09T00:00:00"/>
  </r>
  <r>
    <n v="11322"/>
    <s v="Aouraghe"/>
    <d v="2019-07-12T12:30:00"/>
    <x v="14"/>
    <x v="0"/>
    <n v="30"/>
    <s v="X631CV"/>
    <n v="0"/>
    <s v="L"/>
    <d v="2000-02-03T00:00:00"/>
  </r>
  <r>
    <n v="30913"/>
    <s v="Teunenbroek"/>
    <d v="2019-07-12T13:30:00"/>
    <x v="14"/>
    <x v="0"/>
    <n v="30"/>
    <s v="X631CV"/>
    <m/>
    <s v="L"/>
    <d v="1984-02-25T00:00:00"/>
  </r>
  <r>
    <n v="33368"/>
    <s v="Schouwenburg"/>
    <d v="2019-07-16T09:30:00"/>
    <x v="14"/>
    <x v="0"/>
    <n v="30"/>
    <s v="X631CV"/>
    <m/>
    <s v="L"/>
    <d v="1975-12-07T00:00:00"/>
  </r>
  <r>
    <n v="19189"/>
    <s v="Alting"/>
    <d v="2019-07-16T10:00:00"/>
    <x v="14"/>
    <x v="0"/>
    <n v="30"/>
    <s v="X631CV"/>
    <m/>
    <s v="L"/>
    <d v="1958-09-30T00:00:00"/>
  </r>
  <r>
    <n v="31079"/>
    <s v="Nijdam"/>
    <d v="2019-07-16T10:30:00"/>
    <x v="14"/>
    <x v="0"/>
    <n v="30"/>
    <s v="X631CV"/>
    <m/>
    <s v="L"/>
    <d v="1966-01-15T00:00:00"/>
  </r>
  <r>
    <n v="29445"/>
    <s v="Gorgels"/>
    <d v="2019-07-16T12:30:00"/>
    <x v="14"/>
    <x v="0"/>
    <n v="30"/>
    <s v="X631CV"/>
    <m/>
    <s v="L"/>
    <d v="2006-02-04T00:00:00"/>
  </r>
  <r>
    <n v="4175"/>
    <s v="Dam"/>
    <d v="2019-07-16T13:00:00"/>
    <x v="14"/>
    <x v="0"/>
    <n v="30"/>
    <s v="X631CV"/>
    <m/>
    <s v="L"/>
    <d v="1939-05-13T00:00:00"/>
  </r>
  <r>
    <n v="4426"/>
    <s v="Meijer-van Lier"/>
    <d v="2019-07-16T14:30:00"/>
    <x v="14"/>
    <x v="0"/>
    <n v="30"/>
    <s v="X631CV"/>
    <m/>
    <s v="L"/>
    <d v="1930-06-28T00:00:00"/>
  </r>
  <r>
    <n v="36257"/>
    <s v="Pennink"/>
    <d v="2019-07-19T09:00:00"/>
    <x v="14"/>
    <x v="0"/>
    <n v="30"/>
    <s v="X631CV"/>
    <m/>
    <s v="L"/>
    <d v="1950-04-09T00:00:00"/>
  </r>
  <r>
    <n v="13120"/>
    <s v="Bos"/>
    <d v="2019-07-19T11:30:00"/>
    <x v="14"/>
    <x v="0"/>
    <n v="30"/>
    <s v="X631CV"/>
    <m/>
    <s v="L"/>
    <d v="1943-10-05T00:00:00"/>
  </r>
  <r>
    <n v="6882"/>
    <s v="Singerling"/>
    <d v="2019-07-23T13:30:00"/>
    <x v="14"/>
    <x v="0"/>
    <n v="30"/>
    <s v="X631CV"/>
    <m/>
    <s v="L"/>
    <d v="1942-05-16T00:00:00"/>
  </r>
  <r>
    <n v="11513"/>
    <s v="Laan"/>
    <d v="2019-07-23T14:00:00"/>
    <x v="14"/>
    <x v="0"/>
    <n v="30"/>
    <s v="X631CV"/>
    <m/>
    <s v="L"/>
    <d v="1968-06-24T00:00:00"/>
  </r>
  <r>
    <n v="1920"/>
    <s v="Raspoort"/>
    <d v="2019-07-23T15:00:00"/>
    <x v="14"/>
    <x v="0"/>
    <n v="30"/>
    <s v="X631CV"/>
    <m/>
    <s v="L"/>
    <d v="1944-08-24T00:00:00"/>
  </r>
  <r>
    <n v="36257"/>
    <s v="Pennink"/>
    <d v="2019-07-26T09:00:00"/>
    <x v="14"/>
    <x v="0"/>
    <n v="30"/>
    <s v="X631CV"/>
    <m/>
    <s v="L"/>
    <d v="1950-04-09T00:00:00"/>
  </r>
  <r>
    <n v="30945"/>
    <s v="Man"/>
    <d v="2019-07-26T14:00:00"/>
    <x v="14"/>
    <x v="0"/>
    <n v="30"/>
    <s v="X631CV"/>
    <m/>
    <s v="L"/>
    <d v="1943-11-23T00:00:00"/>
  </r>
  <r>
    <n v="19923"/>
    <s v="Sweerts"/>
    <d v="2019-07-26T14:30:00"/>
    <x v="14"/>
    <x v="0"/>
    <n v="30"/>
    <s v="X631CV"/>
    <m/>
    <s v="L"/>
    <d v="1948-12-27T00:00:00"/>
  </r>
  <r>
    <n v="36257"/>
    <s v="Pennink"/>
    <d v="2019-07-30T09:30:00"/>
    <x v="14"/>
    <x v="0"/>
    <n v="30"/>
    <s v="X631CV"/>
    <m/>
    <s v="L"/>
    <d v="1950-04-09T00:00:00"/>
  </r>
  <r>
    <n v="7557"/>
    <s v="Teunissen"/>
    <d v="2019-07-30T10:00:00"/>
    <x v="14"/>
    <x v="0"/>
    <n v="30"/>
    <s v="X631CV"/>
    <m/>
    <s v="L"/>
    <d v="1951-10-26T00:00:00"/>
  </r>
  <r>
    <n v="35345"/>
    <s v="Bueren"/>
    <d v="2019-07-30T12:30:00"/>
    <x v="14"/>
    <x v="0"/>
    <n v="30"/>
    <s v="X631CV"/>
    <m/>
    <s v="L"/>
    <d v="1967-05-18T00:00:00"/>
  </r>
  <r>
    <n v="30852"/>
    <s v="Vonk"/>
    <d v="2019-07-30T13:00:00"/>
    <x v="14"/>
    <x v="0"/>
    <n v="30"/>
    <s v="X631CV"/>
    <m/>
    <s v="L"/>
    <d v="1965-06-02T00:00:00"/>
  </r>
  <r>
    <n v="19923"/>
    <s v="Sweerts"/>
    <d v="2019-07-30T13:30:00"/>
    <x v="14"/>
    <x v="0"/>
    <n v="30"/>
    <s v="X631CV"/>
    <n v="0"/>
    <s v="L"/>
    <d v="1948-12-27T00:00:00"/>
  </r>
  <r>
    <n v="24713"/>
    <s v="Caspers"/>
    <d v="2019-07-01T08:15:00"/>
    <x v="15"/>
    <x v="0"/>
    <n v="30"/>
    <s v="X631CV"/>
    <n v="0"/>
    <s v="L"/>
    <d v="2008-03-04T00:00:00"/>
  </r>
  <r>
    <n v="36185"/>
    <s v="Scherpenzeel"/>
    <d v="2019-07-01T09:00:00"/>
    <x v="15"/>
    <x v="0"/>
    <n v="30"/>
    <s v="X631CV"/>
    <m/>
    <s v="L"/>
    <d v="1975-10-30T00:00:00"/>
  </r>
  <r>
    <n v="9449"/>
    <s v="Fenijn"/>
    <d v="2019-07-01T10:00:00"/>
    <x v="15"/>
    <x v="0"/>
    <n v="30"/>
    <s v="X631CV"/>
    <m/>
    <s v="L"/>
    <d v="1994-06-06T00:00:00"/>
  </r>
  <r>
    <n v="13475"/>
    <s v="Sultan"/>
    <d v="2019-07-01T14:00:00"/>
    <x v="15"/>
    <x v="0"/>
    <n v="30"/>
    <s v="X631CV"/>
    <m/>
    <s v="L"/>
    <d v="2000-12-05T00:00:00"/>
  </r>
  <r>
    <n v="11496"/>
    <s v="Sen"/>
    <d v="2019-07-01T15:30:00"/>
    <x v="15"/>
    <x v="0"/>
    <n v="30"/>
    <s v="X631CV"/>
    <m/>
    <s v="L"/>
    <d v="1996-10-06T00:00:00"/>
  </r>
  <r>
    <n v="31297"/>
    <s v="Mamahit"/>
    <d v="2019-07-03T11:00:00"/>
    <x v="15"/>
    <x v="0"/>
    <n v="30"/>
    <s v="X631CV"/>
    <m/>
    <s v="L"/>
    <d v="1996-10-29T00:00:00"/>
  </r>
  <r>
    <n v="25256"/>
    <s v="Tonnon"/>
    <d v="2019-07-03T11:30:00"/>
    <x v="15"/>
    <x v="0"/>
    <n v="30"/>
    <s v="X631CV"/>
    <m/>
    <s v="L"/>
    <d v="1972-01-21T00:00:00"/>
  </r>
  <r>
    <n v="20422"/>
    <s v="Kooi"/>
    <d v="2019-07-03T14:30:00"/>
    <x v="15"/>
    <x v="0"/>
    <n v="30"/>
    <s v="X631CV"/>
    <m/>
    <s v="L"/>
    <d v="1995-07-20T00:00:00"/>
  </r>
  <r>
    <n v="7148"/>
    <s v="Mac Gillavry"/>
    <d v="2019-07-03T15:00:00"/>
    <x v="15"/>
    <x v="0"/>
    <n v="30"/>
    <s v="X631CV"/>
    <m/>
    <s v="L"/>
    <d v="1991-06-22T00:00:00"/>
  </r>
  <r>
    <n v="18276"/>
    <s v="Mulder"/>
    <d v="2019-07-04T08:45:00"/>
    <x v="15"/>
    <x v="0"/>
    <n v="30"/>
    <s v="X631CV"/>
    <m/>
    <s v="L"/>
    <d v="2004-03-23T00:00:00"/>
  </r>
  <r>
    <n v="10351"/>
    <s v="Stoel"/>
    <d v="2019-07-04T09:15:00"/>
    <x v="15"/>
    <x v="0"/>
    <n v="30"/>
    <s v="X631CV"/>
    <m/>
    <s v="L"/>
    <d v="1958-02-24T00:00:00"/>
  </r>
  <r>
    <n v="27874"/>
    <s v="Sarpong"/>
    <d v="2019-07-17T09:30:00"/>
    <x v="15"/>
    <x v="0"/>
    <n v="30"/>
    <s v="X631CV"/>
    <m/>
    <s v="L"/>
    <d v="1997-06-29T00:00:00"/>
  </r>
  <r>
    <n v="3751"/>
    <s v="Arvilias"/>
    <d v="2019-07-17T12:30:00"/>
    <x v="15"/>
    <x v="0"/>
    <n v="30"/>
    <s v="X631CV"/>
    <n v="0"/>
    <s v="L"/>
    <d v="1970-01-26T00:00:00"/>
  </r>
  <r>
    <n v="9569"/>
    <s v="Kamphuis"/>
    <d v="2019-07-17T13:00:00"/>
    <x v="15"/>
    <x v="0"/>
    <n v="30"/>
    <s v="X631CV"/>
    <n v="0"/>
    <s v="L"/>
    <d v="1972-06-05T00:00:00"/>
  </r>
  <r>
    <n v="17575"/>
    <s v="Duivenvoorde"/>
    <d v="2019-07-17T13:30:00"/>
    <x v="15"/>
    <x v="0"/>
    <n v="30"/>
    <s v="X631CV"/>
    <m/>
    <s v="L"/>
    <d v="1969-11-19T00:00:00"/>
  </r>
  <r>
    <n v="1983"/>
    <s v="Gilhuijs"/>
    <d v="2019-07-17T14:00:00"/>
    <x v="15"/>
    <x v="0"/>
    <n v="30"/>
    <s v="X631CV"/>
    <m/>
    <s v="L"/>
    <d v="1990-12-23T00:00:00"/>
  </r>
  <r>
    <n v="12808"/>
    <s v="Bogaard"/>
    <d v="2019-07-18T10:15:00"/>
    <x v="15"/>
    <x v="0"/>
    <n v="30"/>
    <s v="X631CV"/>
    <m/>
    <s v="L"/>
    <d v="1976-06-17T00:00:00"/>
  </r>
  <r>
    <n v="1643"/>
    <s v="Rutten"/>
    <d v="2019-07-18T11:00:00"/>
    <x v="15"/>
    <x v="0"/>
    <n v="30"/>
    <s v="X631CV"/>
    <m/>
    <s v="L"/>
    <d v="1995-08-24T00:00:00"/>
  </r>
  <r>
    <n v="21038"/>
    <s v="Bergen"/>
    <d v="2019-07-18T11:30:00"/>
    <x v="15"/>
    <x v="0"/>
    <n v="30"/>
    <s v="X631CV"/>
    <m/>
    <s v="L"/>
    <d v="1950-02-09T00:00:00"/>
  </r>
  <r>
    <n v="13758"/>
    <s v="Hamawandy"/>
    <d v="2019-07-22T08:15:00"/>
    <x v="15"/>
    <x v="0"/>
    <n v="30"/>
    <s v="X631CV"/>
    <m/>
    <s v="L"/>
    <d v="2004-05-25T00:00:00"/>
  </r>
  <r>
    <n v="13360"/>
    <s v="Winter"/>
    <d v="2019-07-22T08:45:00"/>
    <x v="15"/>
    <x v="0"/>
    <n v="30"/>
    <s v="X631CV"/>
    <m/>
    <s v="L"/>
    <d v="1965-06-07T00:00:00"/>
  </r>
  <r>
    <n v="34840"/>
    <s v="Eldik"/>
    <d v="2019-07-22T10:00:00"/>
    <x v="15"/>
    <x v="0"/>
    <n v="30"/>
    <s v="X631CV"/>
    <m/>
    <s v="L"/>
    <d v="2010-04-15T00:00:00"/>
  </r>
  <r>
    <n v="32978"/>
    <s v="Hartog"/>
    <d v="2019-07-22T10:30:00"/>
    <x v="15"/>
    <x v="0"/>
    <n v="30"/>
    <s v="X631CV"/>
    <m/>
    <s v="L"/>
    <d v="2009-05-09T00:00:00"/>
  </r>
  <r>
    <n v="10068"/>
    <s v="Ulucay"/>
    <d v="2019-07-22T11:00:00"/>
    <x v="15"/>
    <x v="0"/>
    <n v="30"/>
    <s v="X631CV"/>
    <m/>
    <s v="L"/>
    <d v="1993-03-26T00:00:00"/>
  </r>
  <r>
    <n v="12047"/>
    <s v="Schaft"/>
    <d v="2019-07-24T10:00:00"/>
    <x v="15"/>
    <x v="0"/>
    <n v="30"/>
    <s v="X631CV"/>
    <m/>
    <s v="L"/>
    <d v="1990-04-20T00:00:00"/>
  </r>
  <r>
    <n v="4209"/>
    <s v="Bijl"/>
    <d v="2019-07-24T12:30:00"/>
    <x v="15"/>
    <x v="0"/>
    <n v="30"/>
    <s v="X631CV"/>
    <m/>
    <s v="L"/>
    <d v="1988-04-03T00:00:00"/>
  </r>
  <r>
    <n v="1408"/>
    <s v="Laar"/>
    <d v="2019-07-24T15:00:00"/>
    <x v="15"/>
    <x v="0"/>
    <n v="30"/>
    <s v="X631CV"/>
    <m/>
    <s v="L"/>
    <d v="1961-02-08T00:00:00"/>
  </r>
  <r>
    <n v="14272"/>
    <s v="Grot"/>
    <d v="2019-07-24T15:30:00"/>
    <x v="15"/>
    <x v="0"/>
    <n v="30"/>
    <s v="X631CV"/>
    <m/>
    <s v="L"/>
    <d v="2003-02-15T00:00:00"/>
  </r>
  <r>
    <n v="32381"/>
    <s v="Heer"/>
    <d v="2019-07-29T08:15:00"/>
    <x v="15"/>
    <x v="0"/>
    <n v="30"/>
    <s v="X631CV"/>
    <m/>
    <s v="L"/>
    <d v="2010-10-13T00:00:00"/>
  </r>
  <r>
    <n v="2549"/>
    <s v="Budding"/>
    <d v="2019-07-29T12:30:00"/>
    <x v="15"/>
    <x v="0"/>
    <n v="30"/>
    <s v="X631CV"/>
    <m/>
    <s v="L"/>
    <d v="1996-12-30T00:00:00"/>
  </r>
  <r>
    <n v="35017"/>
    <s v="Goksu"/>
    <d v="2019-07-01T10:00:00"/>
    <x v="43"/>
    <x v="0"/>
    <n v="30"/>
    <s v="X631CV"/>
    <m/>
    <s v="L"/>
    <d v="1958-10-10T00:00:00"/>
  </r>
  <r>
    <n v="35750"/>
    <s v="Hamelink"/>
    <d v="2019-07-01T10:30:00"/>
    <x v="43"/>
    <x v="0"/>
    <n v="30"/>
    <s v="X631CV"/>
    <m/>
    <s v="L"/>
    <d v="1987-05-29T00:00:00"/>
  </r>
  <r>
    <n v="21369"/>
    <s v="Acikgoz-Acikgoz"/>
    <d v="2019-07-01T14:15:00"/>
    <x v="43"/>
    <x v="0"/>
    <n v="30"/>
    <s v="X631CV"/>
    <m/>
    <s v="L"/>
    <d v="1963-12-10T00:00:00"/>
  </r>
  <r>
    <n v="30510"/>
    <s v="Schrijver-Nijmeijer"/>
    <d v="2019-07-08T14:00:00"/>
    <x v="43"/>
    <x v="0"/>
    <n v="30"/>
    <s v="X631CV"/>
    <m/>
    <s v="L"/>
    <d v="1957-11-23T00:00:00"/>
  </r>
  <r>
    <n v="36061"/>
    <s v="Hetjes"/>
    <d v="2019-07-15T08:15:00"/>
    <x v="16"/>
    <x v="0"/>
    <n v="30"/>
    <s v="X631CV"/>
    <m/>
    <s v="L"/>
    <d v="2017-08-07T00:00:00"/>
  </r>
  <r>
    <n v="6733"/>
    <s v="Kavak"/>
    <d v="2019-07-15T08:45:00"/>
    <x v="16"/>
    <x v="0"/>
    <n v="30"/>
    <s v="X631CV"/>
    <n v="0"/>
    <s v="L"/>
    <d v="1994-02-01T00:00:00"/>
  </r>
  <r>
    <n v="12561"/>
    <s v="Plasmeijer"/>
    <d v="2019-07-15T09:15:00"/>
    <x v="16"/>
    <x v="0"/>
    <n v="30"/>
    <s v="X631CV"/>
    <m/>
    <s v="L"/>
    <d v="1994-02-17T00:00:00"/>
  </r>
  <r>
    <n v="20382"/>
    <s v="Tol"/>
    <d v="2019-07-15T09:45:00"/>
    <x v="16"/>
    <x v="0"/>
    <n v="30"/>
    <s v="X631CV"/>
    <m/>
    <s v="L"/>
    <d v="2007-07-09T00:00:00"/>
  </r>
  <r>
    <n v="6189"/>
    <s v="Gest"/>
    <d v="2019-07-15T10:15:00"/>
    <x v="16"/>
    <x v="0"/>
    <n v="30"/>
    <s v="X631CV"/>
    <m/>
    <s v="L"/>
    <d v="1986-11-04T00:00:00"/>
  </r>
  <r>
    <n v="9620"/>
    <s v="Gemert"/>
    <d v="2019-07-15T10:45:00"/>
    <x v="16"/>
    <x v="0"/>
    <n v="30"/>
    <s v="X631CV"/>
    <m/>
    <s v="L"/>
    <d v="2006-07-24T00:00:00"/>
  </r>
  <r>
    <n v="19918"/>
    <s v="Bol"/>
    <d v="2019-07-15T11:15:00"/>
    <x v="16"/>
    <x v="0"/>
    <n v="30"/>
    <s v="X631CV"/>
    <m/>
    <s v="L"/>
    <d v="2006-07-13T00:00:00"/>
  </r>
  <r>
    <n v="10886"/>
    <s v="Benlarbi"/>
    <d v="2019-07-15T13:30:00"/>
    <x v="16"/>
    <x v="0"/>
    <n v="30"/>
    <s v="X631CV"/>
    <m/>
    <s v="L"/>
    <d v="2002-01-05T00:00:00"/>
  </r>
  <r>
    <n v="34617"/>
    <s v="Burhani Tahrirul Fikri"/>
    <d v="2019-07-15T14:30:00"/>
    <x v="16"/>
    <x v="0"/>
    <n v="30"/>
    <s v="X631CV"/>
    <m/>
    <s v="L"/>
    <d v="2010-03-22T00:00:00"/>
  </r>
  <r>
    <n v="10488"/>
    <s v="Suler"/>
    <d v="2019-07-15T15:00:00"/>
    <x v="16"/>
    <x v="0"/>
    <n v="30"/>
    <s v="X631CV"/>
    <m/>
    <s v="L"/>
    <d v="2006-07-12T00:00:00"/>
  </r>
  <r>
    <n v="4785"/>
    <s v="Roshandel"/>
    <d v="2019-07-15T15:30:00"/>
    <x v="16"/>
    <x v="0"/>
    <n v="30"/>
    <s v="X631CV"/>
    <m/>
    <s v="L"/>
    <d v="2004-09-29T00:00:00"/>
  </r>
  <r>
    <n v="11866"/>
    <s v="Lindert"/>
    <d v="2019-07-22T09:45:00"/>
    <x v="16"/>
    <x v="0"/>
    <n v="30"/>
    <s v="X631CV"/>
    <m/>
    <s v="L"/>
    <d v="1993-12-15T00:00:00"/>
  </r>
  <r>
    <n v="5013"/>
    <s v="Hoogzaad"/>
    <d v="2019-07-22T10:15:00"/>
    <x v="16"/>
    <x v="0"/>
    <n v="30"/>
    <s v="X631CV"/>
    <m/>
    <s v="L"/>
    <d v="1988-06-22T00:00:00"/>
  </r>
  <r>
    <n v="20775"/>
    <s v="Wederfoort"/>
    <d v="2019-07-22T11:15:00"/>
    <x v="16"/>
    <x v="0"/>
    <n v="30"/>
    <s v="X631CV"/>
    <m/>
    <s v="L"/>
    <d v="2006-02-08T00:00:00"/>
  </r>
  <r>
    <n v="21287"/>
    <s v="Wederfoort"/>
    <d v="2019-07-22T11:45:00"/>
    <x v="16"/>
    <x v="0"/>
    <n v="30"/>
    <s v="X631CV"/>
    <n v="0"/>
    <s v="L"/>
    <d v="2006-02-08T00:00:00"/>
  </r>
  <r>
    <n v="11358"/>
    <s v="Ozer"/>
    <d v="2019-07-22T13:30:00"/>
    <x v="16"/>
    <x v="0"/>
    <n v="30"/>
    <s v="X631CV"/>
    <n v="0"/>
    <s v="L"/>
    <d v="1993-01-12T00:00:00"/>
  </r>
  <r>
    <n v="5880"/>
    <s v="Evenaar"/>
    <d v="2019-07-22T14:00:00"/>
    <x v="16"/>
    <x v="0"/>
    <n v="30"/>
    <s v="X631CV"/>
    <m/>
    <s v="L"/>
    <d v="1992-05-28T00:00:00"/>
  </r>
  <r>
    <n v="25403"/>
    <s v="Brussee"/>
    <d v="2019-07-22T14:30:00"/>
    <x v="16"/>
    <x v="0"/>
    <n v="30"/>
    <s v="X631CV"/>
    <m/>
    <s v="L"/>
    <d v="2008-05-16T00:00:00"/>
  </r>
  <r>
    <n v="20818"/>
    <s v="Brussee"/>
    <d v="2019-07-22T15:00:00"/>
    <x v="16"/>
    <x v="0"/>
    <n v="30"/>
    <s v="X631CV"/>
    <m/>
    <s v="L"/>
    <d v="2001-11-08T00:00:00"/>
  </r>
  <r>
    <n v="424"/>
    <s v="Richardson"/>
    <d v="2019-07-22T15:30:00"/>
    <x v="16"/>
    <x v="0"/>
    <n v="30"/>
    <s v="X631CV"/>
    <m/>
    <s v="L"/>
    <d v="1996-08-20T00:00:00"/>
  </r>
  <r>
    <n v="36307"/>
    <s v="Brummelkamp"/>
    <d v="2019-07-23T10:00:00"/>
    <x v="16"/>
    <x v="0"/>
    <n v="30"/>
    <s v="X631CV"/>
    <m/>
    <s v="L"/>
    <d v="2017-03-23T00:00:00"/>
  </r>
  <r>
    <n v="8224"/>
    <s v="Dulkadir"/>
    <d v="2019-07-23T10:30:00"/>
    <x v="16"/>
    <x v="0"/>
    <n v="30"/>
    <s v="X631CV"/>
    <m/>
    <s v="L"/>
    <d v="1993-08-01T00:00:00"/>
  </r>
  <r>
    <n v="12088"/>
    <s v="Dulkadir"/>
    <d v="2019-07-23T11:00:00"/>
    <x v="16"/>
    <x v="0"/>
    <n v="30"/>
    <s v="X631CV"/>
    <m/>
    <s v="L"/>
    <d v="1987-04-01T00:00:00"/>
  </r>
  <r>
    <n v="8166"/>
    <s v="Vuure"/>
    <d v="2019-07-23T11:30:00"/>
    <x v="16"/>
    <x v="0"/>
    <n v="30"/>
    <s v="X631CV"/>
    <m/>
    <s v="L"/>
    <d v="1991-04-30T00:00:00"/>
  </r>
  <r>
    <n v="26680"/>
    <s v="Steijn"/>
    <d v="2019-07-23T13:30:00"/>
    <x v="16"/>
    <x v="0"/>
    <n v="30"/>
    <s v="X631CV"/>
    <m/>
    <s v="L"/>
    <d v="1968-08-29T00:00:00"/>
  </r>
  <r>
    <n v="36561"/>
    <s v="Bas"/>
    <d v="2019-07-23T15:30:00"/>
    <x v="16"/>
    <x v="0"/>
    <n v="30"/>
    <s v="X631CV"/>
    <m/>
    <s v="L"/>
    <d v="2013-06-29T00:00:00"/>
  </r>
  <r>
    <n v="36210"/>
    <s v="Abamecha"/>
    <d v="2019-07-29T09:45:00"/>
    <x v="16"/>
    <x v="0"/>
    <n v="30"/>
    <s v="X631CV"/>
    <m/>
    <s v="L"/>
    <d v="2015-01-20T00:00:00"/>
  </r>
  <r>
    <n v="11360"/>
    <s v="Riet"/>
    <d v="2019-07-29T10:45:00"/>
    <x v="16"/>
    <x v="0"/>
    <n v="30"/>
    <s v="X631CV"/>
    <m/>
    <s v="L"/>
    <d v="2004-11-01T00:00:00"/>
  </r>
  <r>
    <n v="3892"/>
    <s v="Brinke"/>
    <d v="2019-07-29T11:15:00"/>
    <x v="16"/>
    <x v="0"/>
    <n v="30"/>
    <s v="X631CV"/>
    <m/>
    <s v="L"/>
    <d v="1971-04-21T00:00:00"/>
  </r>
  <r>
    <n v="203"/>
    <s v="Osborne"/>
    <d v="2019-07-29T14:00:00"/>
    <x v="16"/>
    <x v="0"/>
    <n v="30"/>
    <s v="X631CV"/>
    <n v="0"/>
    <s v="L"/>
    <d v="1998-03-29T00:00:00"/>
  </r>
  <r>
    <n v="5931"/>
    <s v="Andrews"/>
    <d v="2019-07-29T14:30:00"/>
    <x v="16"/>
    <x v="0"/>
    <n v="30"/>
    <s v="X631CV"/>
    <m/>
    <s v="L"/>
    <d v="1998-09-18T00:00:00"/>
  </r>
  <r>
    <n v="36844"/>
    <s v="Kolb"/>
    <d v="2019-07-18T11:00:00"/>
    <x v="44"/>
    <x v="0"/>
    <n v="30"/>
    <s v="X631CV"/>
    <m/>
    <s v="L"/>
    <d v="1964-05-09T00:00:00"/>
  </r>
  <r>
    <n v="36643"/>
    <s v="Todorovic"/>
    <d v="2019-07-18T15:15:00"/>
    <x v="44"/>
    <x v="0"/>
    <n v="30"/>
    <s v="X631CV"/>
    <m/>
    <s v="L"/>
    <d v="1967-10-08T00:00:00"/>
  </r>
  <r>
    <n v="25060"/>
    <s v="Meeussen"/>
    <d v="2019-07-25T11:30:00"/>
    <x v="44"/>
    <x v="0"/>
    <n v="30"/>
    <s v="X631CV"/>
    <m/>
    <s v="L"/>
    <d v="1976-10-01T00:00:00"/>
  </r>
  <r>
    <n v="32963"/>
    <s v="Brugge-Houniet"/>
    <d v="2019-07-01T10:00:00"/>
    <x v="17"/>
    <x v="0"/>
    <n v="30"/>
    <s v="X631CV"/>
    <m/>
    <s v="L"/>
    <d v="1959-02-23T00:00:00"/>
  </r>
  <r>
    <n v="14402"/>
    <s v="Welzen"/>
    <d v="2019-07-01T12:30:00"/>
    <x v="17"/>
    <x v="0"/>
    <n v="30"/>
    <s v="X631CV"/>
    <m/>
    <s v="L"/>
    <d v="1949-12-16T00:00:00"/>
  </r>
  <r>
    <n v="28213"/>
    <s v="Migo-Ranzijn"/>
    <d v="2019-07-01T13:45:00"/>
    <x v="17"/>
    <x v="0"/>
    <n v="30"/>
    <s v="X631CV"/>
    <m/>
    <s v="L"/>
    <d v="1944-03-24T00:00:00"/>
  </r>
  <r>
    <n v="21369"/>
    <s v="Acikgoz-Acikgoz"/>
    <d v="2019-07-01T14:15:00"/>
    <x v="17"/>
    <x v="0"/>
    <n v="30"/>
    <s v="X631CV"/>
    <m/>
    <s v="L"/>
    <d v="1963-12-10T00:00:00"/>
  </r>
  <r>
    <n v="11510"/>
    <s v="Kloosterman"/>
    <d v="2019-07-02T08:45:00"/>
    <x v="17"/>
    <x v="0"/>
    <n v="30"/>
    <s v="X631CV"/>
    <m/>
    <s v="L"/>
    <d v="1949-10-05T00:00:00"/>
  </r>
  <r>
    <n v="35894"/>
    <s v="Bakker"/>
    <d v="2019-07-02T11:30:00"/>
    <x v="17"/>
    <x v="0"/>
    <n v="30"/>
    <s v="X631CV"/>
    <m/>
    <s v="L"/>
    <d v="1952-08-01T00:00:00"/>
  </r>
  <r>
    <n v="575"/>
    <s v="Valenca"/>
    <d v="2019-07-02T12:30:00"/>
    <x v="17"/>
    <x v="0"/>
    <n v="30"/>
    <s v="X631CV"/>
    <m/>
    <s v="L"/>
    <d v="1953-08-09T00:00:00"/>
  </r>
  <r>
    <n v="26507"/>
    <s v="Spelde"/>
    <d v="2019-07-02T13:00:00"/>
    <x v="17"/>
    <x v="0"/>
    <n v="30"/>
    <s v="X631CV"/>
    <m/>
    <s v="L"/>
    <d v="1964-10-25T00:00:00"/>
  </r>
  <r>
    <n v="13381"/>
    <s v="Fernhout"/>
    <d v="2019-07-02T13:30:00"/>
    <x v="17"/>
    <x v="0"/>
    <n v="30"/>
    <s v="X631CV"/>
    <m/>
    <s v="L"/>
    <d v="1945-05-05T00:00:00"/>
  </r>
  <r>
    <n v="957"/>
    <s v="Londema"/>
    <d v="2019-07-02T14:00:00"/>
    <x v="17"/>
    <x v="0"/>
    <n v="30"/>
    <s v="X631CV"/>
    <m/>
    <s v="L"/>
    <d v="1947-11-08T00:00:00"/>
  </r>
  <r>
    <n v="24354"/>
    <s v="Yilmaz"/>
    <d v="2019-07-02T15:00:00"/>
    <x v="17"/>
    <x v="0"/>
    <n v="30"/>
    <s v="X631CV"/>
    <m/>
    <s v="L"/>
    <d v="1959-06-10T00:00:00"/>
  </r>
  <r>
    <n v="2813"/>
    <s v="Schenk"/>
    <d v="2019-07-03T09:00:00"/>
    <x v="17"/>
    <x v="0"/>
    <n v="30"/>
    <s v="X631CV"/>
    <m/>
    <s v="L"/>
    <d v="1962-10-15T00:00:00"/>
  </r>
  <r>
    <n v="26412"/>
    <s v="Heer-Arisz"/>
    <d v="2019-07-03T10:15:00"/>
    <x v="17"/>
    <x v="0"/>
    <n v="30"/>
    <s v="X631CV"/>
    <m/>
    <s v="L"/>
    <d v="1951-10-02T00:00:00"/>
  </r>
  <r>
    <n v="30397"/>
    <s v="Zondag van Rhenen"/>
    <d v="2019-07-03T10:45:00"/>
    <x v="17"/>
    <x v="0"/>
    <n v="30"/>
    <s v="X631CV"/>
    <m/>
    <s v="L"/>
    <d v="1962-08-23T00:00:00"/>
  </r>
  <r>
    <n v="23234"/>
    <s v="Toorn"/>
    <d v="2019-07-03T12:30:00"/>
    <x v="17"/>
    <x v="0"/>
    <n v="30"/>
    <s v="X631CV"/>
    <m/>
    <s v="L"/>
    <d v="1957-12-21T00:00:00"/>
  </r>
  <r>
    <n v="35871"/>
    <s v="Cats-Wouts"/>
    <d v="2019-07-08T09:00:00"/>
    <x v="17"/>
    <x v="0"/>
    <n v="30"/>
    <s v="X631CV"/>
    <m/>
    <s v="L"/>
    <d v="1947-12-09T00:00:00"/>
  </r>
  <r>
    <n v="36368"/>
    <s v="Groot"/>
    <d v="2019-07-08T12:30:00"/>
    <x v="17"/>
    <x v="0"/>
    <n v="30"/>
    <s v="X631CV"/>
    <m/>
    <s v="L"/>
    <d v="1952-01-19T00:00:00"/>
  </r>
  <r>
    <n v="13059"/>
    <s v="Schaaf-Dericks"/>
    <d v="2019-07-08T13:00:00"/>
    <x v="17"/>
    <x v="0"/>
    <n v="30"/>
    <s v="X631CV"/>
    <m/>
    <s v="L"/>
    <d v="1947-02-18T00:00:00"/>
  </r>
  <r>
    <n v="5969"/>
    <s v="Wahl"/>
    <d v="2019-07-08T13:30:00"/>
    <x v="17"/>
    <x v="0"/>
    <n v="30"/>
    <s v="X631CV"/>
    <m/>
    <s v="L"/>
    <d v="1932-08-28T00:00:00"/>
  </r>
  <r>
    <n v="28149"/>
    <s v="Jarbandan"/>
    <d v="2019-07-08T15:00:00"/>
    <x v="17"/>
    <x v="0"/>
    <n v="30"/>
    <s v="X631CV"/>
    <m/>
    <s v="L"/>
    <d v="1968-08-08T00:00:00"/>
  </r>
  <r>
    <n v="12251"/>
    <s v="Bleijendaal"/>
    <d v="2019-07-09T09:15:00"/>
    <x v="17"/>
    <x v="0"/>
    <n v="30"/>
    <s v="X631CV"/>
    <m/>
    <s v="L"/>
    <d v="1989-12-17T00:00:00"/>
  </r>
  <r>
    <n v="28271"/>
    <s v="Velde"/>
    <d v="2019-07-09T10:30:00"/>
    <x v="17"/>
    <x v="0"/>
    <n v="30"/>
    <s v="X631CV"/>
    <m/>
    <s v="L"/>
    <d v="1960-10-26T00:00:00"/>
  </r>
  <r>
    <n v="36212"/>
    <s v="Loon-Taffijn"/>
    <d v="2019-07-09T11:00:00"/>
    <x v="17"/>
    <x v="0"/>
    <n v="30"/>
    <s v="X631CV"/>
    <m/>
    <s v="L"/>
    <d v="1939-04-11T00:00:00"/>
  </r>
  <r>
    <n v="30495"/>
    <s v="Straver"/>
    <d v="2019-07-09T12:30:00"/>
    <x v="17"/>
    <x v="0"/>
    <n v="30"/>
    <s v="X631CV"/>
    <m/>
    <s v="L"/>
    <d v="1952-09-27T00:00:00"/>
  </r>
  <r>
    <n v="12029"/>
    <s v="Hasan"/>
    <d v="2019-07-09T13:00:00"/>
    <x v="17"/>
    <x v="0"/>
    <n v="30"/>
    <s v="X631CV"/>
    <m/>
    <s v="L"/>
    <d v="1950-01-20T00:00:00"/>
  </r>
  <r>
    <n v="22543"/>
    <s v="Oost-van der Busse"/>
    <d v="2019-07-09T13:30:00"/>
    <x v="17"/>
    <x v="0"/>
    <n v="30"/>
    <s v="X631CV"/>
    <m/>
    <s v="L"/>
    <d v="1940-07-23T00:00:00"/>
  </r>
  <r>
    <n v="13022"/>
    <s v="Strik-Post"/>
    <d v="2019-07-09T14:30:00"/>
    <x v="17"/>
    <x v="0"/>
    <n v="30"/>
    <s v="X631CV"/>
    <m/>
    <s v="L"/>
    <d v="1962-04-04T00:00:00"/>
  </r>
  <r>
    <n v="2173"/>
    <s v="Geldhof-Balk"/>
    <d v="2019-07-09T15:00:00"/>
    <x v="17"/>
    <x v="0"/>
    <n v="30"/>
    <s v="X631CV"/>
    <m/>
    <s v="L"/>
    <d v="1932-09-27T00:00:00"/>
  </r>
  <r>
    <n v="29958"/>
    <s v="Scherpenisse"/>
    <d v="2019-07-09T15:30:00"/>
    <x v="17"/>
    <x v="0"/>
    <n v="30"/>
    <s v="X631CV"/>
    <m/>
    <s v="L"/>
    <d v="1960-08-18T00:00:00"/>
  </r>
  <r>
    <n v="36167"/>
    <s v="Heuvel"/>
    <d v="2019-07-10T11:15:00"/>
    <x v="17"/>
    <x v="0"/>
    <n v="30"/>
    <s v="X631CV"/>
    <m/>
    <s v="L"/>
    <d v="1954-06-20T00:00:00"/>
  </r>
  <r>
    <n v="23234"/>
    <s v="Toorn"/>
    <d v="2019-07-10T12:30:00"/>
    <x v="17"/>
    <x v="0"/>
    <n v="30"/>
    <s v="X631CV"/>
    <m/>
    <s v="L"/>
    <d v="1957-12-21T00:00:00"/>
  </r>
  <r>
    <n v="2129"/>
    <s v="Limburg-Borst"/>
    <d v="2019-07-10T13:15:00"/>
    <x v="17"/>
    <x v="0"/>
    <n v="30"/>
    <s v="X631CV"/>
    <m/>
    <s v="L"/>
    <d v="1930-08-30T00:00:00"/>
  </r>
  <r>
    <n v="34498"/>
    <s v="Tholen"/>
    <d v="2019-07-10T13:45:00"/>
    <x v="17"/>
    <x v="0"/>
    <n v="30"/>
    <s v="X631CV"/>
    <m/>
    <s v="L"/>
    <d v="1986-09-09T00:00:00"/>
  </r>
  <r>
    <n v="13690"/>
    <s v="Marsen"/>
    <d v="2019-07-10T15:15:00"/>
    <x v="17"/>
    <x v="0"/>
    <n v="30"/>
    <s v="X631CV"/>
    <m/>
    <s v="L"/>
    <d v="1963-12-29T00:00:00"/>
  </r>
  <r>
    <n v="602"/>
    <s v="Randeraat"/>
    <d v="2019-07-15T08:15:00"/>
    <x v="17"/>
    <x v="0"/>
    <n v="30"/>
    <s v="X631CV"/>
    <m/>
    <s v="L"/>
    <d v="1995-12-23T00:00:00"/>
  </r>
  <r>
    <n v="35972"/>
    <s v="Voorenberghe"/>
    <d v="2019-07-15T09:30:00"/>
    <x v="17"/>
    <x v="0"/>
    <n v="30"/>
    <s v="X631CV"/>
    <m/>
    <s v="L"/>
    <d v="1953-05-11T00:00:00"/>
  </r>
  <r>
    <n v="35871"/>
    <s v="Cats-Wouts"/>
    <d v="2019-07-15T10:15:00"/>
    <x v="17"/>
    <x v="0"/>
    <n v="30"/>
    <s v="X631CV"/>
    <m/>
    <s v="L"/>
    <d v="1947-12-09T00:00:00"/>
  </r>
  <r>
    <n v="27885"/>
    <s v="Diks"/>
    <d v="2019-07-15T11:00:00"/>
    <x v="17"/>
    <x v="0"/>
    <n v="30"/>
    <s v="X631CV"/>
    <m/>
    <s v="L"/>
    <d v="1941-09-28T00:00:00"/>
  </r>
  <r>
    <n v="12570"/>
    <s v="Neijzen-Voss"/>
    <d v="2019-07-15T11:30:00"/>
    <x v="17"/>
    <x v="0"/>
    <n v="30"/>
    <s v="X631CV"/>
    <m/>
    <s v="L"/>
    <d v="1931-06-07T00:00:00"/>
  </r>
  <r>
    <n v="1314"/>
    <s v="Groote"/>
    <d v="2019-07-15T12:30:00"/>
    <x v="17"/>
    <x v="0"/>
    <n v="30"/>
    <s v="X631CV"/>
    <m/>
    <s v="L"/>
    <d v="1945-03-05T00:00:00"/>
  </r>
  <r>
    <n v="17888"/>
    <s v="IJlst"/>
    <d v="2019-07-15T13:00:00"/>
    <x v="17"/>
    <x v="0"/>
    <n v="30"/>
    <s v="X631CV"/>
    <n v="0"/>
    <s v="L"/>
    <d v="1946-08-23T00:00:00"/>
  </r>
  <r>
    <n v="11510"/>
    <s v="Kloosterman"/>
    <d v="2019-07-16T08:15:00"/>
    <x v="17"/>
    <x v="0"/>
    <n v="30"/>
    <s v="X631CV"/>
    <m/>
    <s v="L"/>
    <d v="1949-10-05T00:00:00"/>
  </r>
  <r>
    <n v="1666"/>
    <s v="Gravekamp"/>
    <d v="2019-07-16T08:45:00"/>
    <x v="17"/>
    <x v="0"/>
    <n v="30"/>
    <s v="X631CV"/>
    <m/>
    <s v="L"/>
    <d v="1964-11-23T00:00:00"/>
  </r>
  <r>
    <n v="28157"/>
    <s v="POUSTILNIKOFF-POT"/>
    <d v="2019-07-16T10:30:00"/>
    <x v="17"/>
    <x v="0"/>
    <n v="30"/>
    <s v="X631CV"/>
    <m/>
    <s v="L"/>
    <d v="1935-07-12T00:00:00"/>
  </r>
  <r>
    <n v="34981"/>
    <s v="Chui-Woo"/>
    <d v="2019-07-16T11:00:00"/>
    <x v="17"/>
    <x v="0"/>
    <n v="30"/>
    <s v="X631CV"/>
    <m/>
    <s v="L"/>
    <d v="1953-10-13T00:00:00"/>
  </r>
  <r>
    <n v="36212"/>
    <s v="Loon-Taffijn"/>
    <d v="2019-07-16T11:30:00"/>
    <x v="17"/>
    <x v="0"/>
    <n v="30"/>
    <s v="X631CV"/>
    <m/>
    <s v="L"/>
    <d v="1939-04-11T00:00:00"/>
  </r>
  <r>
    <n v="370"/>
    <s v="Jansen"/>
    <d v="2019-07-16T12:30:00"/>
    <x v="17"/>
    <x v="0"/>
    <n v="30"/>
    <s v="X631CV"/>
    <m/>
    <s v="L"/>
    <d v="1966-06-01T00:00:00"/>
  </r>
  <r>
    <n v="35063"/>
    <s v="Snijders"/>
    <d v="2019-07-16T13:00:00"/>
    <x v="17"/>
    <x v="0"/>
    <n v="30"/>
    <s v="X631CV"/>
    <m/>
    <s v="L"/>
    <d v="1952-02-10T00:00:00"/>
  </r>
  <r>
    <n v="36105"/>
    <s v="Houten"/>
    <d v="2019-07-16T13:30:00"/>
    <x v="17"/>
    <x v="0"/>
    <n v="30"/>
    <s v="X631CV"/>
    <m/>
    <s v="L"/>
    <d v="1954-02-21T00:00:00"/>
  </r>
  <r>
    <n v="11600"/>
    <s v="FOKKENS"/>
    <d v="2019-07-16T14:00:00"/>
    <x v="17"/>
    <x v="0"/>
    <n v="30"/>
    <s v="X631CV"/>
    <m/>
    <s v="L"/>
    <d v="1942-05-12T00:00:00"/>
  </r>
  <r>
    <n v="28505"/>
    <s v="Vuuren"/>
    <d v="2019-07-16T14:30:00"/>
    <x v="17"/>
    <x v="0"/>
    <n v="30"/>
    <s v="X631CV"/>
    <m/>
    <s v="L"/>
    <d v="1947-08-25T00:00:00"/>
  </r>
  <r>
    <n v="37025"/>
    <s v="ALVES-VERBURG"/>
    <d v="2019-07-16T15:00:00"/>
    <x v="17"/>
    <x v="0"/>
    <n v="30"/>
    <s v="X631CV"/>
    <m/>
    <s v="L"/>
    <d v="1945-03-21T00:00:00"/>
  </r>
  <r>
    <n v="37026"/>
    <s v="Otter"/>
    <d v="2019-07-16T15:30:00"/>
    <x v="17"/>
    <x v="0"/>
    <n v="30"/>
    <s v="X631CV"/>
    <m/>
    <s v="L"/>
    <d v="1946-10-10T00:00:00"/>
  </r>
  <r>
    <n v="36167"/>
    <s v="Heuvel"/>
    <d v="2019-07-17T13:45:00"/>
    <x v="17"/>
    <x v="0"/>
    <n v="30"/>
    <s v="X631CV"/>
    <m/>
    <s v="L"/>
    <d v="1954-06-20T00:00:00"/>
  </r>
  <r>
    <n v="17888"/>
    <s v="IJlst"/>
    <d v="2019-07-03T09:00:00"/>
    <x v="18"/>
    <x v="0"/>
    <n v="30"/>
    <s v="X631CV"/>
    <m/>
    <s v="L"/>
    <d v="1946-08-23T00:00:00"/>
  </r>
  <r>
    <n v="23"/>
    <s v="Hoek"/>
    <d v="2019-07-03T09:30:00"/>
    <x v="18"/>
    <x v="0"/>
    <n v="30"/>
    <s v="X631CV"/>
    <m/>
    <s v="L"/>
    <d v="1962-08-05T00:00:00"/>
  </r>
  <r>
    <n v="32296"/>
    <s v="Géron-Pirotte"/>
    <d v="2019-07-04T08:15:00"/>
    <x v="19"/>
    <x v="0"/>
    <n v="30"/>
    <s v="X631CV"/>
    <n v="0"/>
    <s v="L"/>
    <d v="1959-07-05T00:00:00"/>
  </r>
  <r>
    <n v="31647"/>
    <s v="GROENEVELD-PEREBOOM"/>
    <d v="2019-07-04T10:30:00"/>
    <x v="19"/>
    <x v="0"/>
    <n v="30"/>
    <s v="X631CV"/>
    <n v="0"/>
    <s v="L"/>
    <d v="1978-07-06T00:00:00"/>
  </r>
  <r>
    <n v="31905"/>
    <s v="Muis"/>
    <d v="2019-07-04T12:30:00"/>
    <x v="19"/>
    <x v="0"/>
    <n v="30"/>
    <s v="X631CV"/>
    <m/>
    <s v="L"/>
    <d v="1970-07-03T00:00:00"/>
  </r>
  <r>
    <n v="32728"/>
    <s v="Luling-van Eijk"/>
    <d v="2019-07-11T11:30:00"/>
    <x v="19"/>
    <x v="0"/>
    <n v="30"/>
    <s v="X631CV"/>
    <m/>
    <s v="L"/>
    <d v="1971-01-25T00:00:00"/>
  </r>
  <r>
    <n v="30226"/>
    <s v="Bruin"/>
    <d v="2019-07-17T09:00:00"/>
    <x v="19"/>
    <x v="0"/>
    <n v="30"/>
    <s v="X631CV"/>
    <m/>
    <s v="L"/>
    <d v="1981-07-31T00:00:00"/>
  </r>
  <r>
    <n v="30429"/>
    <s v="Zin Alkhudari"/>
    <d v="2019-07-17T11:00:00"/>
    <x v="19"/>
    <x v="0"/>
    <n v="30"/>
    <s v="X631CV"/>
    <n v="0"/>
    <s v="L"/>
    <d v="1972-05-27T00:00:00"/>
  </r>
  <r>
    <n v="15548"/>
    <s v="Dijkman"/>
    <d v="2019-07-17T12:30:00"/>
    <x v="19"/>
    <x v="0"/>
    <n v="30"/>
    <s v="X631CV"/>
    <m/>
    <s v="L"/>
    <d v="1947-06-19T00:00:00"/>
  </r>
  <r>
    <n v="35113"/>
    <s v="Biljoen-Pakkoo"/>
    <d v="2019-07-18T09:30:00"/>
    <x v="19"/>
    <x v="0"/>
    <n v="30"/>
    <s v="X631CV"/>
    <m/>
    <s v="L"/>
    <d v="1978-05-09T00:00:00"/>
  </r>
  <r>
    <n v="18800"/>
    <s v="Hadra"/>
    <d v="2019-07-18T10:30:00"/>
    <x v="19"/>
    <x v="0"/>
    <n v="30"/>
    <s v="X631CV"/>
    <m/>
    <s v="L"/>
    <d v="1976-04-14T00:00:00"/>
  </r>
  <r>
    <n v="25763"/>
    <s v="Molen"/>
    <d v="2019-07-02T12:30:00"/>
    <x v="29"/>
    <x v="0"/>
    <n v="30"/>
    <s v="X631CV"/>
    <m/>
    <s v="L"/>
    <d v="2001-07-25T00:00:00"/>
  </r>
  <r>
    <n v="26221"/>
    <s v="Scheffer"/>
    <d v="2019-07-02T13:45:00"/>
    <x v="29"/>
    <x v="0"/>
    <n v="30"/>
    <s v="X631CV"/>
    <m/>
    <s v="L"/>
    <d v="2010-06-30T00:00:00"/>
  </r>
  <r>
    <n v="26210"/>
    <s v="Stor"/>
    <d v="2019-07-16T09:30:00"/>
    <x v="29"/>
    <x v="0"/>
    <n v="30"/>
    <s v="X631CV"/>
    <m/>
    <s v="L"/>
    <d v="1959-07-27T00:00:00"/>
  </r>
  <r>
    <n v="32118"/>
    <s v="Iacob"/>
    <d v="2019-07-16T10:00:00"/>
    <x v="29"/>
    <x v="0"/>
    <n v="30"/>
    <s v="X631CV"/>
    <m/>
    <s v="L"/>
    <d v="1991-09-26T00:00:00"/>
  </r>
  <r>
    <n v="5357"/>
    <s v="BAKS-DE JONG"/>
    <d v="2019-07-16T12:30:00"/>
    <x v="29"/>
    <x v="0"/>
    <n v="30"/>
    <s v="X631CV"/>
    <m/>
    <s v="L"/>
    <d v="1951-08-19T00:00:00"/>
  </r>
  <r>
    <n v="17591"/>
    <s v="Owczarek"/>
    <d v="2019-07-16T13:00:00"/>
    <x v="29"/>
    <x v="0"/>
    <n v="30"/>
    <s v="X631CV"/>
    <m/>
    <s v="L"/>
    <d v="1958-11-14T00:00:00"/>
  </r>
  <r>
    <n v="3702"/>
    <s v="Mol"/>
    <d v="2019-07-16T13:30:00"/>
    <x v="29"/>
    <x v="0"/>
    <n v="30"/>
    <s v="X631CV"/>
    <m/>
    <s v="L"/>
    <d v="1941-09-16T00:00:00"/>
  </r>
  <r>
    <n v="11685"/>
    <s v="Baal-Westerheijden"/>
    <d v="2019-07-18T11:30:00"/>
    <x v="29"/>
    <x v="0"/>
    <n v="30"/>
    <s v="X631CV"/>
    <m/>
    <s v="L"/>
    <d v="1942-05-04T00:00:00"/>
  </r>
  <r>
    <n v="31379"/>
    <s v="Broek"/>
    <d v="2019-07-23T10:30:00"/>
    <x v="29"/>
    <x v="0"/>
    <n v="30"/>
    <s v="X631CV"/>
    <m/>
    <s v="L"/>
    <d v="1952-01-18T00:00:00"/>
  </r>
  <r>
    <n v="10846"/>
    <s v="Berkel"/>
    <d v="2019-07-02T08:45:00"/>
    <x v="20"/>
    <x v="0"/>
    <n v="30"/>
    <s v="X631CV"/>
    <m/>
    <s v="L"/>
    <d v="1932-04-17T00:00:00"/>
  </r>
  <r>
    <n v="1220"/>
    <s v="Starre"/>
    <d v="2019-07-02T09:45:00"/>
    <x v="20"/>
    <x v="0"/>
    <n v="30"/>
    <s v="X631CV"/>
    <m/>
    <s v="L"/>
    <d v="1971-10-30T00:00:00"/>
  </r>
  <r>
    <n v="34398"/>
    <s v="Lente"/>
    <d v="2019-07-02T10:30:00"/>
    <x v="20"/>
    <x v="0"/>
    <n v="30"/>
    <s v="X631CV"/>
    <m/>
    <s v="L"/>
    <d v="1959-05-07T00:00:00"/>
  </r>
  <r>
    <n v="6906"/>
    <s v="Hoetmer"/>
    <d v="2019-07-02T11:00:00"/>
    <x v="20"/>
    <x v="0"/>
    <n v="30"/>
    <s v="X631CV"/>
    <m/>
    <s v="L"/>
    <d v="1944-04-23T00:00:00"/>
  </r>
  <r>
    <n v="33460"/>
    <s v="Turenhout"/>
    <d v="2019-07-02T11:30:00"/>
    <x v="20"/>
    <x v="0"/>
    <n v="30"/>
    <s v="X631CV"/>
    <m/>
    <s v="L"/>
    <d v="1952-03-21T00:00:00"/>
  </r>
  <r>
    <n v="20059"/>
    <s v="Haddouchi"/>
    <d v="2019-07-02T12:30:00"/>
    <x v="20"/>
    <x v="0"/>
    <n v="30"/>
    <s v="X631CV"/>
    <m/>
    <s v="L"/>
    <d v="1977-05-25T00:00:00"/>
  </r>
  <r>
    <n v="11501"/>
    <s v="Baan"/>
    <d v="2019-07-02T14:00:00"/>
    <x v="20"/>
    <x v="0"/>
    <n v="30"/>
    <s v="X631CV"/>
    <n v="0"/>
    <s v="L"/>
    <d v="1946-05-10T00:00:00"/>
  </r>
  <r>
    <n v="986"/>
    <s v="Laar"/>
    <d v="2019-07-09T12:30:00"/>
    <x v="20"/>
    <x v="0"/>
    <n v="30"/>
    <s v="X631CV"/>
    <m/>
    <s v="L"/>
    <d v="1962-06-06T00:00:00"/>
  </r>
  <r>
    <n v="11209"/>
    <s v="Munster"/>
    <d v="2019-07-09T14:45:00"/>
    <x v="20"/>
    <x v="0"/>
    <n v="30"/>
    <s v="X631CV"/>
    <n v="0"/>
    <s v="L"/>
    <d v="1971-11-16T00:00:00"/>
  </r>
  <r>
    <n v="2038"/>
    <s v="Krouwel"/>
    <d v="2019-07-16T10:30:00"/>
    <x v="20"/>
    <x v="0"/>
    <n v="30"/>
    <s v="X631CV"/>
    <m/>
    <s v="L"/>
    <d v="1950-08-11T00:00:00"/>
  </r>
  <r>
    <n v="1776"/>
    <s v="Zantinge"/>
    <d v="2019-07-16T11:00:00"/>
    <x v="20"/>
    <x v="0"/>
    <n v="30"/>
    <s v="X631CV"/>
    <m/>
    <s v="L"/>
    <d v="1952-10-08T00:00:00"/>
  </r>
  <r>
    <n v="10564"/>
    <s v="Heusden gezegd van der Sluijse"/>
    <d v="2019-07-16T12:30:00"/>
    <x v="20"/>
    <x v="0"/>
    <n v="30"/>
    <s v="X631CV"/>
    <m/>
    <s v="L"/>
    <d v="1960-01-01T00:00:00"/>
  </r>
  <r>
    <n v="11209"/>
    <s v="Munster"/>
    <d v="2019-07-16T13:00:00"/>
    <x v="20"/>
    <x v="0"/>
    <n v="30"/>
    <s v="X631CV"/>
    <m/>
    <s v="L"/>
    <d v="1971-11-16T00:00:00"/>
  </r>
  <r>
    <n v="11501"/>
    <s v="Baan"/>
    <d v="2019-07-16T14:00:00"/>
    <x v="20"/>
    <x v="0"/>
    <n v="30"/>
    <s v="X631CV"/>
    <n v="0"/>
    <s v="L"/>
    <d v="1946-05-10T00:00:00"/>
  </r>
  <r>
    <n v="27069"/>
    <s v="Pols-Schiele"/>
    <d v="2019-07-03T13:30:00"/>
    <x v="21"/>
    <x v="0"/>
    <n v="30"/>
    <s v="X631CV"/>
    <n v="0"/>
    <s v="L"/>
    <d v="1944-12-19T00:00:00"/>
  </r>
  <r>
    <n v="25664"/>
    <s v="Mohamedhoesein"/>
    <d v="2019-07-03T14:00:00"/>
    <x v="21"/>
    <x v="0"/>
    <n v="30"/>
    <s v="X631CV"/>
    <m/>
    <s v="L"/>
    <d v="1955-10-18T00:00:00"/>
  </r>
  <r>
    <n v="33501"/>
    <s v="Last"/>
    <d v="2019-07-04T12:30:00"/>
    <x v="21"/>
    <x v="1"/>
    <n v="30"/>
    <s v="X631CV"/>
    <m/>
    <s v="L"/>
    <d v="1926-02-09T00:00:00"/>
  </r>
  <r>
    <n v="29366"/>
    <s v="Loth-Allow"/>
    <d v="2019-07-04T13:00:00"/>
    <x v="21"/>
    <x v="1"/>
    <n v="30"/>
    <s v="X631CV"/>
    <m/>
    <s v="L"/>
    <d v="1935-10-19T00:00:00"/>
  </r>
  <r>
    <n v="36493"/>
    <s v="Loopstra"/>
    <d v="2019-07-11T12:30:00"/>
    <x v="21"/>
    <x v="0"/>
    <n v="30"/>
    <s v="X631CV"/>
    <m/>
    <s v="L"/>
    <d v="1937-12-04T00:00:00"/>
  </r>
  <r>
    <n v="34507"/>
    <s v="Benyachou"/>
    <d v="2019-07-12T09:30:00"/>
    <x v="21"/>
    <x v="1"/>
    <n v="30"/>
    <s v="X631CV"/>
    <m/>
    <s v="L"/>
    <d v="1949-05-13T00:00:00"/>
  </r>
  <r>
    <n v="31228"/>
    <s v="Schilp"/>
    <d v="2019-07-17T14:15:00"/>
    <x v="21"/>
    <x v="0"/>
    <n v="30"/>
    <s v="X631CV"/>
    <m/>
    <s v="L"/>
    <d v="1954-08-13T00:00:00"/>
  </r>
  <r>
    <n v="37041"/>
    <s v="Beekhuijs"/>
    <d v="2019-07-24T13:15:00"/>
    <x v="21"/>
    <x v="0"/>
    <n v="30"/>
    <s v="X631CV"/>
    <n v="0"/>
    <s v="L"/>
    <d v="1949-10-22T00:00:00"/>
  </r>
  <r>
    <n v="25921"/>
    <s v="Kolf-van Haarlem"/>
    <d v="2019-07-24T14:30:00"/>
    <x v="21"/>
    <x v="0"/>
    <n v="30"/>
    <s v="X631CV"/>
    <m/>
    <s v="L"/>
    <d v="1946-09-08T00:00:00"/>
  </r>
  <r>
    <n v="34940"/>
    <s v="Janssen-Keet"/>
    <d v="2019-07-24T15:00:00"/>
    <x v="21"/>
    <x v="0"/>
    <n v="30"/>
    <s v="X631CV"/>
    <n v="0"/>
    <s v="L"/>
    <d v="1940-01-25T00:00:00"/>
  </r>
  <r>
    <n v="29578"/>
    <s v="Aghmer"/>
    <d v="2019-07-25T11:30:00"/>
    <x v="21"/>
    <x v="1"/>
    <n v="30"/>
    <s v="X631CV"/>
    <m/>
    <s v="L"/>
    <d v="1931-07-01T00:00:00"/>
  </r>
  <r>
    <n v="32097"/>
    <s v="Vlies-Luyten"/>
    <d v="2019-07-25T12:30:00"/>
    <x v="21"/>
    <x v="1"/>
    <n v="30"/>
    <s v="X631CV"/>
    <n v="0"/>
    <s v="L"/>
    <d v="1938-01-06T00:00:00"/>
  </r>
  <r>
    <n v="36629"/>
    <s v="Roubos"/>
    <d v="2019-07-26T08:15:00"/>
    <x v="21"/>
    <x v="1"/>
    <n v="30"/>
    <s v="X631CV"/>
    <m/>
    <s v="L"/>
    <d v="1933-07-29T00:00:00"/>
  </r>
  <r>
    <n v="29165"/>
    <s v="Stuivinga"/>
    <d v="2019-07-31T14:45:00"/>
    <x v="21"/>
    <x v="0"/>
    <n v="30"/>
    <s v="X631CV"/>
    <n v="0"/>
    <s v="L"/>
    <d v="1955-01-02T00:00:00"/>
  </r>
  <r>
    <n v="27896"/>
    <s v="Sevim"/>
    <d v="2019-07-01T15:00:00"/>
    <x v="22"/>
    <x v="0"/>
    <n v="30"/>
    <s v="X631CV"/>
    <m/>
    <s v="L"/>
    <d v="2007-02-03T00:00:00"/>
  </r>
  <r>
    <n v="30142"/>
    <s v="Rinsma"/>
    <d v="2019-07-01T15:30:00"/>
    <x v="22"/>
    <x v="0"/>
    <n v="30"/>
    <s v="X631CV"/>
    <m/>
    <s v="L"/>
    <d v="2008-07-12T00:00:00"/>
  </r>
  <r>
    <n v="31330"/>
    <s v="Vermaas"/>
    <d v="2019-07-05T10:30:00"/>
    <x v="22"/>
    <x v="0"/>
    <n v="30"/>
    <s v="X631CV"/>
    <m/>
    <s v="L"/>
    <d v="2006-02-18T00:00:00"/>
  </r>
  <r>
    <n v="34334"/>
    <s v="Akazzab"/>
    <d v="2019-07-05T12:45:00"/>
    <x v="22"/>
    <x v="0"/>
    <n v="30"/>
    <s v="X631CV"/>
    <m/>
    <s v="L"/>
    <d v="2005-11-16T00:00:00"/>
  </r>
  <r>
    <n v="35971"/>
    <s v="Kauria"/>
    <d v="2019-07-05T13:15:00"/>
    <x v="22"/>
    <x v="0"/>
    <n v="30"/>
    <s v="X631CV"/>
    <m/>
    <s v="L"/>
    <d v="2014-02-11T00:00:00"/>
  </r>
  <r>
    <n v="31951"/>
    <s v="Kauria"/>
    <d v="2019-07-05T13:45:00"/>
    <x v="22"/>
    <x v="0"/>
    <n v="30"/>
    <s v="X631CV"/>
    <m/>
    <s v="L"/>
    <d v="2011-12-12T00:00:00"/>
  </r>
  <r>
    <n v="19955"/>
    <s v="Ziyani"/>
    <d v="2019-07-05T15:00:00"/>
    <x v="22"/>
    <x v="0"/>
    <n v="30"/>
    <s v="X631CV"/>
    <m/>
    <s v="L"/>
    <d v="2007-04-18T00:00:00"/>
  </r>
  <r>
    <n v="35895"/>
    <s v="Milanovic"/>
    <d v="2019-07-05T15:30:00"/>
    <x v="22"/>
    <x v="0"/>
    <n v="30"/>
    <s v="X631CV"/>
    <m/>
    <s v="L"/>
    <d v="2014-12-27T00:00:00"/>
  </r>
  <r>
    <n v="25903"/>
    <s v="Heppener"/>
    <d v="2019-07-08T08:45:00"/>
    <x v="22"/>
    <x v="0"/>
    <n v="30"/>
    <s v="X631CV"/>
    <m/>
    <s v="L"/>
    <d v="2008-03-13T00:00:00"/>
  </r>
  <r>
    <n v="28780"/>
    <s v="Heeg"/>
    <d v="2019-07-08T09:15:00"/>
    <x v="22"/>
    <x v="0"/>
    <n v="30"/>
    <s v="X631CV"/>
    <m/>
    <s v="L"/>
    <d v="2009-07-06T00:00:00"/>
  </r>
  <r>
    <n v="35118"/>
    <s v="Sayed"/>
    <d v="2019-07-08T09:45:00"/>
    <x v="22"/>
    <x v="0"/>
    <n v="30"/>
    <s v="X631CV"/>
    <n v="0"/>
    <s v="L"/>
    <d v="2011-11-18T00:00:00"/>
  </r>
  <r>
    <n v="35119"/>
    <s v="Sayed"/>
    <d v="2019-07-08T10:15:00"/>
    <x v="22"/>
    <x v="0"/>
    <n v="30"/>
    <s v="X631CV"/>
    <m/>
    <s v="L"/>
    <d v="2013-01-23T00:00:00"/>
  </r>
  <r>
    <n v="35258"/>
    <s v="Demirci"/>
    <d v="2019-07-08T11:30:00"/>
    <x v="22"/>
    <x v="0"/>
    <n v="30"/>
    <s v="X631CV"/>
    <m/>
    <s v="L"/>
    <d v="2011-01-04T00:00:00"/>
  </r>
  <r>
    <n v="34617"/>
    <s v="Burhani Tahrirul Fikri"/>
    <d v="2019-07-09T10:30:00"/>
    <x v="22"/>
    <x v="0"/>
    <n v="30"/>
    <s v="X631CV"/>
    <m/>
    <s v="L"/>
    <d v="2010-03-22T00:00:00"/>
  </r>
  <r>
    <n v="32880"/>
    <s v="Jun"/>
    <d v="2019-07-12T09:00:00"/>
    <x v="22"/>
    <x v="0"/>
    <n v="30"/>
    <s v="X631CV"/>
    <m/>
    <s v="A"/>
    <d v="2011-04-11T00:00:00"/>
  </r>
  <r>
    <n v="26267"/>
    <s v="Bouaad"/>
    <d v="2019-07-12T09:30:00"/>
    <x v="22"/>
    <x v="0"/>
    <n v="30"/>
    <s v="X631CV"/>
    <m/>
    <s v="L"/>
    <d v="2010-05-13T00:00:00"/>
  </r>
  <r>
    <n v="28117"/>
    <s v="Kazanci"/>
    <d v="2019-07-12T12:30:00"/>
    <x v="22"/>
    <x v="0"/>
    <n v="30"/>
    <s v="X631CV"/>
    <m/>
    <s v="L"/>
    <d v="2010-09-12T00:00:00"/>
  </r>
  <r>
    <n v="34164"/>
    <s v="Yildirim"/>
    <d v="2019-07-12T13:45:00"/>
    <x v="22"/>
    <x v="0"/>
    <n v="30"/>
    <s v="X631CV"/>
    <n v="0"/>
    <s v="A"/>
    <d v="2008-02-01T00:00:00"/>
  </r>
  <r>
    <n v="35076"/>
    <s v="Yildirim"/>
    <d v="2019-07-12T14:15:00"/>
    <x v="22"/>
    <x v="0"/>
    <n v="30"/>
    <s v="X631CV"/>
    <n v="0"/>
    <s v="A"/>
    <d v="2010-05-06T00:00:00"/>
  </r>
  <r>
    <n v="17364"/>
    <s v="Groenendijk"/>
    <d v="2019-07-15T10:00:00"/>
    <x v="22"/>
    <x v="0"/>
    <n v="30"/>
    <s v="X631CV"/>
    <m/>
    <s v="L"/>
    <d v="2005-12-19T00:00:00"/>
  </r>
  <r>
    <n v="28993"/>
    <s v="Mohammad"/>
    <d v="2019-07-15T13:00:00"/>
    <x v="22"/>
    <x v="0"/>
    <n v="30"/>
    <s v="X631CV"/>
    <m/>
    <s v="L"/>
    <d v="2010-07-19T00:00:00"/>
  </r>
  <r>
    <n v="29645"/>
    <s v="Saygili"/>
    <d v="2019-07-15T13:30:00"/>
    <x v="22"/>
    <x v="0"/>
    <n v="30"/>
    <s v="X631CV"/>
    <n v="0"/>
    <s v="L"/>
    <d v="2011-03-08T00:00:00"/>
  </r>
  <r>
    <n v="22238"/>
    <s v="Beijleveld"/>
    <d v="2019-07-15T14:00:00"/>
    <x v="22"/>
    <x v="0"/>
    <n v="30"/>
    <s v="X631CV"/>
    <m/>
    <s v="L"/>
    <d v="2005-08-18T00:00:00"/>
  </r>
  <r>
    <n v="36614"/>
    <s v="Agarbi"/>
    <d v="2019-07-15T14:30:00"/>
    <x v="22"/>
    <x v="0"/>
    <n v="30"/>
    <s v="X631CV"/>
    <m/>
    <s v="L"/>
    <d v="2011-10-15T00:00:00"/>
  </r>
  <r>
    <n v="31206"/>
    <s v="Kimmel"/>
    <d v="2019-07-15T15:30:00"/>
    <x v="22"/>
    <x v="0"/>
    <n v="30"/>
    <s v="X631CV"/>
    <m/>
    <s v="A"/>
    <d v="2003-12-10T00:00:00"/>
  </r>
  <r>
    <n v="25308"/>
    <s v="Ballari"/>
    <d v="2019-07-16T10:30:00"/>
    <x v="22"/>
    <x v="0"/>
    <n v="30"/>
    <s v="X631CV"/>
    <m/>
    <s v="L"/>
    <d v="2008-05-08T00:00:00"/>
  </r>
  <r>
    <n v="32075"/>
    <s v="Stoll"/>
    <d v="2019-07-16T11:00:00"/>
    <x v="22"/>
    <x v="0"/>
    <n v="30"/>
    <s v="X631CV"/>
    <m/>
    <s v="L"/>
    <d v="2011-12-22T00:00:00"/>
  </r>
  <r>
    <n v="30181"/>
    <s v="Ait Balla"/>
    <d v="2019-07-16T11:30:00"/>
    <x v="22"/>
    <x v="0"/>
    <n v="30"/>
    <s v="X631CV"/>
    <m/>
    <s v="L"/>
    <d v="2011-08-02T00:00:00"/>
  </r>
  <r>
    <n v="25903"/>
    <s v="Heppener"/>
    <d v="2019-07-16T12:30:00"/>
    <x v="22"/>
    <x v="0"/>
    <n v="30"/>
    <s v="X631CV"/>
    <m/>
    <s v="L"/>
    <d v="2008-03-13T00:00:00"/>
  </r>
  <r>
    <n v="30652"/>
    <s v="Koroma"/>
    <d v="2019-07-16T15:00:00"/>
    <x v="22"/>
    <x v="0"/>
    <n v="30"/>
    <s v="X631CV"/>
    <n v="0"/>
    <s v="L"/>
    <d v="2008-10-04T00:00:00"/>
  </r>
  <r>
    <n v="32305"/>
    <s v="Wolf"/>
    <d v="2019-07-16T15:30:00"/>
    <x v="22"/>
    <x v="0"/>
    <n v="30"/>
    <s v="X631CV"/>
    <m/>
    <s v="L"/>
    <d v="2011-03-29T00:00:00"/>
  </r>
  <r>
    <n v="33043"/>
    <s v="Hasani"/>
    <d v="2019-07-19T09:00:00"/>
    <x v="22"/>
    <x v="0"/>
    <n v="30"/>
    <s v="X631CV"/>
    <n v="0"/>
    <s v="L"/>
    <d v="2012-09-21T00:00:00"/>
  </r>
  <r>
    <n v="26561"/>
    <s v="Maden"/>
    <d v="2019-07-19T09:30:00"/>
    <x v="22"/>
    <x v="0"/>
    <n v="30"/>
    <s v="X631CV"/>
    <m/>
    <s v="L"/>
    <d v="2009-06-27T00:00:00"/>
  </r>
  <r>
    <n v="27579"/>
    <s v="Nasla"/>
    <d v="2019-07-19T10:00:00"/>
    <x v="22"/>
    <x v="0"/>
    <n v="30"/>
    <s v="X631CV"/>
    <m/>
    <s v="L"/>
    <d v="2010-05-07T00:00:00"/>
  </r>
  <r>
    <n v="35005"/>
    <s v="Akouaouch"/>
    <d v="2019-07-19T10:30:00"/>
    <x v="22"/>
    <x v="0"/>
    <n v="30"/>
    <s v="X631CV"/>
    <m/>
    <s v="L"/>
    <d v="2014-03-25T00:00:00"/>
  </r>
  <r>
    <n v="30506"/>
    <s v="Smit"/>
    <d v="2019-07-19T11:00:00"/>
    <x v="22"/>
    <x v="0"/>
    <n v="30"/>
    <s v="X631CV"/>
    <m/>
    <s v="L"/>
    <d v="2011-09-09T00:00:00"/>
  </r>
  <r>
    <n v="29738"/>
    <s v="Kampen"/>
    <d v="2019-07-19T13:00:00"/>
    <x v="22"/>
    <x v="0"/>
    <n v="30"/>
    <s v="X631CV"/>
    <m/>
    <s v="A"/>
    <d v="2011-04-14T00:00:00"/>
  </r>
  <r>
    <n v="35624"/>
    <s v="BICER"/>
    <d v="2019-07-22T10:00:00"/>
    <x v="22"/>
    <x v="0"/>
    <n v="30"/>
    <s v="X631CV"/>
    <m/>
    <s v="L"/>
    <d v="2013-05-17T00:00:00"/>
  </r>
  <r>
    <n v="27485"/>
    <s v="Peters"/>
    <d v="2019-07-22T10:30:00"/>
    <x v="22"/>
    <x v="0"/>
    <n v="30"/>
    <s v="X631CV"/>
    <n v="0"/>
    <s v="L"/>
    <d v="2005-12-16T00:00:00"/>
  </r>
  <r>
    <n v="21180"/>
    <s v="Parlevliet"/>
    <d v="2019-07-22T15:30:00"/>
    <x v="22"/>
    <x v="0"/>
    <n v="30"/>
    <s v="X631CV"/>
    <m/>
    <s v="L"/>
    <d v="2007-04-14T00:00:00"/>
  </r>
  <r>
    <n v="33735"/>
    <s v="Kaman"/>
    <d v="2019-07-23T08:15:00"/>
    <x v="22"/>
    <x v="0"/>
    <n v="30"/>
    <s v="X631CV"/>
    <m/>
    <s v="L"/>
    <d v="2012-03-23T00:00:00"/>
  </r>
  <r>
    <n v="34031"/>
    <s v="Laurense"/>
    <d v="2019-07-23T08:45:00"/>
    <x v="22"/>
    <x v="0"/>
    <n v="30"/>
    <s v="X631CV"/>
    <m/>
    <s v="L"/>
    <d v="2013-07-08T00:00:00"/>
  </r>
  <r>
    <n v="33485"/>
    <s v="Amno"/>
    <d v="2019-07-23T13:30:00"/>
    <x v="22"/>
    <x v="0"/>
    <n v="30"/>
    <s v="X631CV"/>
    <n v="0"/>
    <s v="L"/>
    <d v="2013-05-18T00:00:00"/>
  </r>
  <r>
    <n v="33302"/>
    <s v="Alali"/>
    <d v="2019-07-23T14:00:00"/>
    <x v="22"/>
    <x v="0"/>
    <n v="30"/>
    <s v="X631CV"/>
    <n v="0"/>
    <s v="L"/>
    <d v="2015-01-21T00:00:00"/>
  </r>
  <r>
    <n v="36267"/>
    <s v="Remijn"/>
    <d v="2019-07-26T09:00:00"/>
    <x v="22"/>
    <x v="0"/>
    <n v="30"/>
    <s v="X631CV"/>
    <m/>
    <s v="L"/>
    <d v="2014-04-28T00:00:00"/>
  </r>
  <r>
    <n v="31163"/>
    <s v="Gefferie"/>
    <d v="2019-07-26T12:30:00"/>
    <x v="22"/>
    <x v="0"/>
    <n v="30"/>
    <s v="X631CV"/>
    <m/>
    <s v="L"/>
    <d v="2006-11-04T00:00:00"/>
  </r>
  <r>
    <n v="36231"/>
    <s v="Yau"/>
    <d v="2019-07-26T13:00:00"/>
    <x v="22"/>
    <x v="0"/>
    <n v="30"/>
    <s v="X631CV"/>
    <m/>
    <s v="L"/>
    <d v="2015-09-25T00:00:00"/>
  </r>
  <r>
    <n v="34781"/>
    <s v="Oukassi"/>
    <d v="2019-07-29T10:00:00"/>
    <x v="22"/>
    <x v="0"/>
    <n v="30"/>
    <s v="X631CV"/>
    <n v="0"/>
    <s v="L"/>
    <d v="2014-12-13T00:00:00"/>
  </r>
  <r>
    <n v="35126"/>
    <s v="Aoulad Hammou"/>
    <d v="2019-07-29T10:30:00"/>
    <x v="22"/>
    <x v="0"/>
    <n v="30"/>
    <s v="X631CV"/>
    <m/>
    <s v="A"/>
    <d v="2014-02-09T00:00:00"/>
  </r>
  <r>
    <n v="32275"/>
    <s v="Wilgenburg Reategui"/>
    <d v="2019-07-29T11:30:00"/>
    <x v="22"/>
    <x v="0"/>
    <n v="30"/>
    <s v="X631CV"/>
    <m/>
    <s v="L"/>
    <d v="2010-10-26T00:00:00"/>
  </r>
  <r>
    <n v="33258"/>
    <s v="Perk"/>
    <d v="2019-07-29T15:30:00"/>
    <x v="22"/>
    <x v="0"/>
    <n v="30"/>
    <s v="X631CV"/>
    <n v="0"/>
    <s v="L"/>
    <d v="2013-01-01T00:00:00"/>
  </r>
  <r>
    <n v="29383"/>
    <s v="Parag"/>
    <d v="2019-07-30T08:45:00"/>
    <x v="22"/>
    <x v="0"/>
    <n v="30"/>
    <s v="X631CV"/>
    <m/>
    <s v="L"/>
    <d v="2011-11-04T00:00:00"/>
  </r>
  <r>
    <n v="5821"/>
    <s v="Buuren"/>
    <d v="2019-07-15T13:30:00"/>
    <x v="45"/>
    <x v="0"/>
    <n v="30"/>
    <s v="X631CV"/>
    <n v="0"/>
    <s v="L"/>
    <d v="1972-09-04T00:00:00"/>
  </r>
  <r>
    <n v="32780"/>
    <s v="Brink Berloth"/>
    <d v="2019-07-09T10:00:00"/>
    <x v="23"/>
    <x v="0"/>
    <n v="30"/>
    <s v="X631CV"/>
    <n v="0"/>
    <s v="L"/>
    <d v="2000-10-13T00:00:00"/>
  </r>
  <r>
    <n v="19189"/>
    <s v="Alting"/>
    <d v="2019-07-16T10:15:00"/>
    <x v="23"/>
    <x v="0"/>
    <n v="30"/>
    <s v="X631CV"/>
    <n v="0"/>
    <s v="L"/>
    <d v="1958-09-30T00:00:00"/>
  </r>
  <r>
    <n v="34518"/>
    <s v="Kreule"/>
    <d v="2019-07-23T09:30:00"/>
    <x v="23"/>
    <x v="0"/>
    <n v="30"/>
    <s v="X631CV"/>
    <m/>
    <s v="L"/>
    <d v="2001-02-16T00:00:00"/>
  </r>
  <r>
    <n v="1025"/>
    <s v="Looman van Maas"/>
    <d v="2019-07-23T10:00:00"/>
    <x v="23"/>
    <x v="0"/>
    <n v="30"/>
    <s v="X631CV"/>
    <m/>
    <s v="L"/>
    <d v="1979-05-24T00:00:00"/>
  </r>
  <r>
    <n v="21904"/>
    <s v="Bertelkamp"/>
    <d v="2019-07-23T10:30:00"/>
    <x v="23"/>
    <x v="0"/>
    <n v="30"/>
    <s v="X631CV"/>
    <n v="0"/>
    <s v="L"/>
    <d v="1976-12-09T00:00:00"/>
  </r>
  <r>
    <n v="25364"/>
    <s v="Langemeijer"/>
    <d v="2019-07-23T12:30:00"/>
    <x v="23"/>
    <x v="0"/>
    <n v="30"/>
    <s v="X631CV"/>
    <n v="0"/>
    <s v="L"/>
    <d v="1957-04-05T00:00:00"/>
  </r>
  <r>
    <n v="1318"/>
    <s v="Olensky"/>
    <d v="2019-07-23T13:15:00"/>
    <x v="23"/>
    <x v="0"/>
    <n v="30"/>
    <s v="X631CV"/>
    <n v="0"/>
    <s v="L"/>
    <d v="1963-09-29T00:00:00"/>
  </r>
  <r>
    <n v="34355"/>
    <s v="Wijen"/>
    <d v="2019-07-23T14:45:00"/>
    <x v="23"/>
    <x v="0"/>
    <n v="30"/>
    <s v="X631CV"/>
    <n v="0"/>
    <s v="L"/>
    <d v="1997-11-05T00:00:00"/>
  </r>
  <r>
    <n v="26486"/>
    <s v="Hopman"/>
    <d v="2019-07-30T10:00:00"/>
    <x v="23"/>
    <x v="0"/>
    <n v="30"/>
    <s v="X631CV"/>
    <m/>
    <s v="L"/>
    <d v="1973-04-21T00:00:00"/>
  </r>
  <r>
    <n v="31056"/>
    <s v="Graatsma"/>
    <d v="2019-07-30T10:30:00"/>
    <x v="23"/>
    <x v="0"/>
    <n v="30"/>
    <s v="X631CV"/>
    <n v="0"/>
    <s v="L"/>
    <d v="1945-10-13T00:00:00"/>
  </r>
  <r>
    <n v="12937"/>
    <s v="Pootjes"/>
    <d v="2019-07-30T12:30:00"/>
    <x v="23"/>
    <x v="0"/>
    <n v="30"/>
    <s v="X631CV"/>
    <n v="0"/>
    <s v="L"/>
    <d v="1934-08-30T00:00:00"/>
  </r>
  <r>
    <n v="32888"/>
    <s v="Lauwers"/>
    <d v="2019-07-30T15:00:00"/>
    <x v="23"/>
    <x v="0"/>
    <n v="30"/>
    <s v="X631CV"/>
    <m/>
    <s v="L"/>
    <d v="1945-08-26T00:00:00"/>
  </r>
  <r>
    <n v="31542"/>
    <s v="Bulsink"/>
    <d v="2019-07-10T13:15:00"/>
    <x v="24"/>
    <x v="0"/>
    <n v="30"/>
    <s v="X631CV"/>
    <m/>
    <s v="L"/>
    <d v="1996-04-27T00:00:00"/>
  </r>
  <r>
    <n v="35992"/>
    <s v="Boon-Mandemaker"/>
    <d v="2019-07-10T14:00:00"/>
    <x v="24"/>
    <x v="0"/>
    <n v="30"/>
    <s v="X631CV"/>
    <n v="0"/>
    <s v="L"/>
    <d v="1956-09-05T00:00:00"/>
  </r>
  <r>
    <n v="36616"/>
    <s v="Rosenboom"/>
    <d v="2019-07-10T14:45:00"/>
    <x v="24"/>
    <x v="0"/>
    <n v="30"/>
    <s v="X631CV"/>
    <n v="0"/>
    <s v="L"/>
    <d v="2008-04-23T00:00:00"/>
  </r>
  <r>
    <n v="36434"/>
    <s v="Wos"/>
    <d v="2019-07-11T09:45:00"/>
    <x v="24"/>
    <x v="0"/>
    <n v="30"/>
    <s v="X631CV"/>
    <m/>
    <s v="L"/>
    <d v="1988-01-26T00:00:00"/>
  </r>
  <r>
    <n v="12763"/>
    <s v="Jongeleen"/>
    <d v="2019-07-17T15:30:00"/>
    <x v="24"/>
    <x v="0"/>
    <n v="30"/>
    <s v="X631CV"/>
    <m/>
    <s v="L"/>
    <d v="1996-10-13T00:00:00"/>
  </r>
  <r>
    <n v="34109"/>
    <s v="Koeree"/>
    <d v="2019-07-25T14:00:00"/>
    <x v="24"/>
    <x v="0"/>
    <n v="30"/>
    <s v="X631CV"/>
    <n v="0"/>
    <s v="L"/>
    <d v="1966-09-23T00:00:00"/>
  </r>
  <r>
    <n v="20583"/>
    <s v="Smit"/>
    <d v="2019-07-16T10:15:00"/>
    <x v="46"/>
    <x v="0"/>
    <n v="30"/>
    <s v="X631CV"/>
    <n v="0"/>
    <s v="L"/>
    <d v="1987-02-25T00:00:00"/>
  </r>
  <r>
    <n v="4175"/>
    <s v="Dam"/>
    <d v="2019-07-16T12:30:00"/>
    <x v="46"/>
    <x v="0"/>
    <n v="30"/>
    <s v="X631CV"/>
    <m/>
    <s v="L"/>
    <d v="1939-05-13T00:00:00"/>
  </r>
  <r>
    <n v="35894"/>
    <s v="Bakker"/>
    <d v="2019-07-02T11:30:00"/>
    <x v="2"/>
    <x v="0"/>
    <n v="30"/>
    <s v="X631CV"/>
    <m/>
    <s v="L"/>
    <d v="1952-08-01T00:00:00"/>
  </r>
  <r>
    <n v="33651"/>
    <s v="Jesus Madeira"/>
    <d v="2019-07-05T08:45:00"/>
    <x v="2"/>
    <x v="0"/>
    <n v="30"/>
    <s v="X631CV"/>
    <m/>
    <s v="L"/>
    <d v="1967-01-18T00:00:00"/>
  </r>
  <r>
    <n v="931"/>
    <s v="Tomas"/>
    <d v="2019-07-05T14:30:00"/>
    <x v="2"/>
    <x v="0"/>
    <n v="30"/>
    <s v="X631CV"/>
    <n v="0"/>
    <s v="L"/>
    <d v="1951-06-13T00:00:00"/>
  </r>
  <r>
    <n v="36073"/>
    <s v="Heijman"/>
    <d v="2019-07-09T14:45:00"/>
    <x v="2"/>
    <x v="0"/>
    <n v="30"/>
    <s v="X631CV"/>
    <n v="0"/>
    <s v="L"/>
    <d v="1930-02-14T00:00:00"/>
  </r>
  <r>
    <n v="9341"/>
    <s v="Atnafu"/>
    <d v="2019-07-09T15:30:00"/>
    <x v="2"/>
    <x v="0"/>
    <n v="30"/>
    <s v="X631CV"/>
    <n v="0"/>
    <s v="L"/>
    <d v="1976-09-17T00:00:00"/>
  </r>
  <r>
    <n v="31442"/>
    <s v="Pietersen"/>
    <d v="2019-07-12T09:15:00"/>
    <x v="2"/>
    <x v="0"/>
    <n v="30"/>
    <s v="X631CV"/>
    <n v="0"/>
    <s v="L"/>
    <d v="1965-08-25T00:00:00"/>
  </r>
  <r>
    <n v="28157"/>
    <s v="POUSTILNIKOFF-POT"/>
    <d v="2019-07-12T10:45:00"/>
    <x v="2"/>
    <x v="0"/>
    <n v="30"/>
    <s v="X631CV"/>
    <n v="0"/>
    <s v="L"/>
    <d v="1935-07-12T00:00:00"/>
  </r>
  <r>
    <n v="36118"/>
    <s v="Boer-Brand"/>
    <d v="2019-07-12T11:15:00"/>
    <x v="2"/>
    <x v="0"/>
    <n v="30"/>
    <s v="X631CV"/>
    <n v="0"/>
    <s v="L"/>
    <d v="1967-10-01T00:00:00"/>
  </r>
  <r>
    <n v="36468"/>
    <s v="Harutjunjan"/>
    <d v="2019-07-12T12:30:00"/>
    <x v="2"/>
    <x v="0"/>
    <n v="30"/>
    <s v="X631CV"/>
    <n v="0"/>
    <s v="L"/>
    <d v="1953-01-29T00:00:00"/>
  </r>
  <r>
    <n v="931"/>
    <s v="Tomas"/>
    <d v="2019-07-12T14:30:00"/>
    <x v="2"/>
    <x v="0"/>
    <n v="30"/>
    <s v="X631CV"/>
    <n v="0"/>
    <s v="L"/>
    <d v="1951-06-13T00:00:00"/>
  </r>
  <r>
    <n v="36060"/>
    <s v="Jong"/>
    <d v="2019-07-12T15:00:00"/>
    <x v="2"/>
    <x v="0"/>
    <n v="30"/>
    <s v="X631CV"/>
    <n v="0"/>
    <s v="L"/>
    <d v="1981-08-22T00:00:00"/>
  </r>
  <r>
    <n v="36175"/>
    <s v="Bor"/>
    <d v="2019-07-16T09:30:00"/>
    <x v="2"/>
    <x v="0"/>
    <n v="30"/>
    <s v="X631CV"/>
    <n v="0"/>
    <s v="L"/>
    <d v="1954-06-21T00:00:00"/>
  </r>
  <r>
    <n v="11513"/>
    <s v="Laan"/>
    <d v="2019-07-16T11:00:00"/>
    <x v="2"/>
    <x v="0"/>
    <n v="30"/>
    <s v="X631CV"/>
    <n v="0"/>
    <s v="L"/>
    <d v="1968-06-24T00:00:00"/>
  </r>
  <r>
    <n v="33086"/>
    <s v="Edens"/>
    <d v="2019-07-16T12:30:00"/>
    <x v="2"/>
    <x v="0"/>
    <n v="30"/>
    <s v="X631CV"/>
    <n v="0"/>
    <s v="L"/>
    <d v="1929-03-07T00:00:00"/>
  </r>
  <r>
    <n v="35995"/>
    <s v="Mobach-Cojocaru"/>
    <d v="2019-07-16T14:00:00"/>
    <x v="2"/>
    <x v="0"/>
    <n v="30"/>
    <s v="X631CV"/>
    <m/>
    <s v="L"/>
    <d v="1952-06-13T00:00:00"/>
  </r>
  <r>
    <n v="29137"/>
    <s v="Heusen"/>
    <d v="2019-07-16T14:30:00"/>
    <x v="2"/>
    <x v="0"/>
    <n v="30"/>
    <s v="X631CV"/>
    <m/>
    <s v="L"/>
    <d v="1949-06-12T00:00:00"/>
  </r>
  <r>
    <n v="36779"/>
    <s v="Anom"/>
    <d v="2019-07-16T15:00:00"/>
    <x v="2"/>
    <x v="0"/>
    <n v="30"/>
    <s v="X631CV"/>
    <m/>
    <s v="L"/>
    <d v="1968-10-10T00:00:00"/>
  </r>
  <r>
    <n v="36755"/>
    <s v="Zondervan"/>
    <d v="2019-07-19T09:15:00"/>
    <x v="2"/>
    <x v="0"/>
    <n v="30"/>
    <s v="X631CV"/>
    <m/>
    <s v="L"/>
    <d v="1955-06-13T00:00:00"/>
  </r>
  <r>
    <n v="36624"/>
    <s v="Engel"/>
    <d v="2019-07-19T11:00:00"/>
    <x v="2"/>
    <x v="0"/>
    <n v="30"/>
    <s v="X631CV"/>
    <m/>
    <s v="L"/>
    <d v="1998-08-26T00:00:00"/>
  </r>
  <r>
    <n v="36859"/>
    <s v="Abdelmalek"/>
    <d v="2019-07-30T11:30:00"/>
    <x v="2"/>
    <x v="0"/>
    <n v="30"/>
    <s v="X631CV"/>
    <n v="0"/>
    <s v="L"/>
    <d v="2011-11-30T00:00:00"/>
  </r>
  <r>
    <n v="36073"/>
    <s v="Heijman"/>
    <d v="2019-07-30T12:30:00"/>
    <x v="2"/>
    <x v="0"/>
    <n v="30"/>
    <s v="X631CV"/>
    <m/>
    <s v="L"/>
    <d v="1930-02-14T00:00:00"/>
  </r>
  <r>
    <n v="36175"/>
    <s v="Bor"/>
    <d v="2019-07-30T14:30:00"/>
    <x v="2"/>
    <x v="0"/>
    <n v="30"/>
    <s v="X631CV"/>
    <m/>
    <s v="L"/>
    <d v="1954-06-21T00:00:00"/>
  </r>
  <r>
    <n v="35427"/>
    <s v="Stanford"/>
    <d v="2019-07-01T09:30:00"/>
    <x v="47"/>
    <x v="0"/>
    <n v="30"/>
    <s v="X631CV"/>
    <m/>
    <s v="L"/>
    <d v="2008-04-05T00:00:00"/>
  </r>
  <r>
    <n v="10029"/>
    <s v="Velde"/>
    <d v="2019-07-08T08:45:00"/>
    <x v="47"/>
    <x v="0"/>
    <n v="30"/>
    <s v="X631CV"/>
    <m/>
    <s v="L"/>
    <d v="1998-01-21T00:00:00"/>
  </r>
  <r>
    <n v="36319"/>
    <s v="Tyl"/>
    <d v="2019-07-22T11:30:00"/>
    <x v="47"/>
    <x v="0"/>
    <n v="30"/>
    <s v="X631CV"/>
    <m/>
    <s v="L"/>
    <d v="2001-09-05T00:00:00"/>
  </r>
  <r>
    <n v="13252"/>
    <s v="Kaar"/>
    <d v="2019-07-04T08:45:00"/>
    <x v="48"/>
    <x v="0"/>
    <n v="30"/>
    <s v="X631CV"/>
    <m/>
    <s v="L"/>
    <d v="1996-06-27T00:00:00"/>
  </r>
  <r>
    <n v="867"/>
    <s v="Douglas"/>
    <d v="2019-07-04T15:30:00"/>
    <x v="48"/>
    <x v="0"/>
    <n v="30"/>
    <s v="X631CV"/>
    <m/>
    <s v="L"/>
    <d v="1987-12-23T00:00:00"/>
  </r>
  <r>
    <n v="36887"/>
    <s v="Delft"/>
    <d v="2019-07-11T12:30:00"/>
    <x v="48"/>
    <x v="0"/>
    <n v="30"/>
    <s v="X631CV"/>
    <m/>
    <s v="L"/>
    <d v="1990-01-07T00:00:00"/>
  </r>
  <r>
    <n v="20099"/>
    <s v="Leeuw"/>
    <d v="2019-07-18T15:30:00"/>
    <x v="48"/>
    <x v="0"/>
    <n v="30"/>
    <s v="X631CV"/>
    <m/>
    <s v="L"/>
    <d v="1963-12-28T00:00:00"/>
  </r>
  <r>
    <n v="4580"/>
    <s v="Hollander"/>
    <d v="2019-07-19T11:30:00"/>
    <x v="48"/>
    <x v="0"/>
    <n v="30"/>
    <s v="X631CV"/>
    <m/>
    <s v="L"/>
    <d v="1977-11-12T00:00:00"/>
  </r>
  <r>
    <n v="35931"/>
    <s v="Richter"/>
    <d v="2019-07-05T11:00:00"/>
    <x v="30"/>
    <x v="0"/>
    <n v="30"/>
    <s v="X631CV"/>
    <m/>
    <s v="L"/>
    <d v="2001-05-30T00:00:00"/>
  </r>
  <r>
    <n v="35377"/>
    <s v="Dusschoten"/>
    <d v="2019-07-05T12:30:00"/>
    <x v="30"/>
    <x v="0"/>
    <n v="30"/>
    <s v="X631CV"/>
    <m/>
    <s v="L"/>
    <d v="1953-07-02T00:00:00"/>
  </r>
  <r>
    <n v="19327"/>
    <s v="Schelt"/>
    <d v="2019-07-23T14:30:00"/>
    <x v="30"/>
    <x v="0"/>
    <n v="30"/>
    <s v="X631CV"/>
    <m/>
    <s v="L"/>
    <d v="1958-08-06T00:00:00"/>
  </r>
  <r>
    <n v="12937"/>
    <s v="Pootjes"/>
    <d v="2019-07-30T13:15:00"/>
    <x v="30"/>
    <x v="0"/>
    <n v="30"/>
    <s v="X631CV"/>
    <n v="0"/>
    <s v="L"/>
    <d v="1934-08-30T00:00:00"/>
  </r>
  <r>
    <n v="13595"/>
    <s v="Busnac"/>
    <d v="2019-07-01T08:45:00"/>
    <x v="25"/>
    <x v="0"/>
    <n v="30"/>
    <s v="X631CV"/>
    <m/>
    <s v="L"/>
    <d v="1995-09-30T00:00:00"/>
  </r>
  <r>
    <n v="13972"/>
    <s v="Braak"/>
    <d v="2019-07-01T09:30:00"/>
    <x v="25"/>
    <x v="0"/>
    <n v="30"/>
    <s v="X631CV"/>
    <m/>
    <s v="L"/>
    <d v="1958-07-21T00:00:00"/>
  </r>
  <r>
    <n v="6562"/>
    <s v="Oumoussi"/>
    <d v="2019-07-01T10:00:00"/>
    <x v="25"/>
    <x v="0"/>
    <n v="30"/>
    <s v="X631CV"/>
    <m/>
    <s v="L"/>
    <d v="1991-07-02T00:00:00"/>
  </r>
  <r>
    <n v="33359"/>
    <s v="Bergh"/>
    <d v="2019-07-01T10:30:00"/>
    <x v="25"/>
    <x v="0"/>
    <n v="30"/>
    <s v="X631CV"/>
    <m/>
    <s v="L"/>
    <d v="1978-05-27T00:00:00"/>
  </r>
  <r>
    <n v="16132"/>
    <s v="Bilal"/>
    <d v="2019-07-01T11:30:00"/>
    <x v="25"/>
    <x v="0"/>
    <n v="30"/>
    <s v="X631CV"/>
    <m/>
    <s v="L"/>
    <d v="1992-06-24T00:00:00"/>
  </r>
  <r>
    <n v="1431"/>
    <s v="Husslage"/>
    <d v="2019-07-04T10:00:00"/>
    <x v="25"/>
    <x v="0"/>
    <n v="30"/>
    <s v="X631CV"/>
    <m/>
    <s v="L"/>
    <d v="1973-02-17T00:00:00"/>
  </r>
  <r>
    <n v="10101"/>
    <s v="Walker"/>
    <d v="2019-07-04T10:30:00"/>
    <x v="25"/>
    <x v="0"/>
    <n v="30"/>
    <s v="X631CV"/>
    <m/>
    <s v="L"/>
    <d v="1998-03-21T00:00:00"/>
  </r>
  <r>
    <n v="514"/>
    <s v="Prast"/>
    <d v="2019-07-04T12:30:00"/>
    <x v="25"/>
    <x v="0"/>
    <n v="30"/>
    <s v="X631CV"/>
    <m/>
    <s v="L"/>
    <d v="1949-12-03T00:00:00"/>
  </r>
  <r>
    <n v="33131"/>
    <s v="Zanten"/>
    <d v="2019-07-04T13:00:00"/>
    <x v="25"/>
    <x v="0"/>
    <n v="30"/>
    <s v="X631CV"/>
    <n v="0"/>
    <s v="L"/>
    <d v="2009-12-18T00:00:00"/>
  </r>
  <r>
    <n v="33130"/>
    <s v="Zanten"/>
    <d v="2019-07-04T13:15:00"/>
    <x v="25"/>
    <x v="0"/>
    <n v="30"/>
    <s v="X631CV"/>
    <n v="0"/>
    <s v="L"/>
    <d v="2008-07-01T00:00:00"/>
  </r>
  <r>
    <n v="29133"/>
    <s v="Roose"/>
    <d v="2019-07-04T14:30:00"/>
    <x v="25"/>
    <x v="0"/>
    <n v="30"/>
    <s v="X631CV"/>
    <n v="0"/>
    <s v="L"/>
    <d v="1984-08-21T00:00:00"/>
  </r>
  <r>
    <n v="8425"/>
    <s v="Attas"/>
    <d v="2019-07-04T15:15:00"/>
    <x v="25"/>
    <x v="0"/>
    <n v="30"/>
    <s v="X631CV"/>
    <n v="0"/>
    <s v="L"/>
    <d v="1982-12-30T00:00:00"/>
  </r>
  <r>
    <n v="23115"/>
    <s v="Oemar"/>
    <d v="2019-07-04T15:30:00"/>
    <x v="25"/>
    <x v="0"/>
    <n v="30"/>
    <s v="X631CV"/>
    <m/>
    <s v="L"/>
    <d v="1992-10-18T00:00:00"/>
  </r>
  <r>
    <n v="10868"/>
    <s v="Redegeld"/>
    <d v="2019-07-08T08:15:00"/>
    <x v="25"/>
    <x v="0"/>
    <n v="30"/>
    <s v="X631CV"/>
    <m/>
    <s v="L"/>
    <d v="2000-03-20T00:00:00"/>
  </r>
  <r>
    <n v="11473"/>
    <s v="Haddar"/>
    <d v="2019-07-08T10:15:00"/>
    <x v="25"/>
    <x v="0"/>
    <n v="30"/>
    <s v="X631CV"/>
    <m/>
    <s v="L"/>
    <d v="1996-03-30T00:00:00"/>
  </r>
  <r>
    <n v="13364"/>
    <s v="Morabit"/>
    <d v="2019-07-08T12:30:00"/>
    <x v="25"/>
    <x v="0"/>
    <n v="30"/>
    <s v="X631CV"/>
    <m/>
    <s v="L"/>
    <d v="1996-07-07T00:00:00"/>
  </r>
  <r>
    <n v="5111"/>
    <s v="Wier"/>
    <d v="2019-07-08T15:00:00"/>
    <x v="25"/>
    <x v="0"/>
    <n v="30"/>
    <s v="X631CV"/>
    <m/>
    <s v="L"/>
    <d v="1962-06-18T00:00:00"/>
  </r>
  <r>
    <n v="14111"/>
    <s v="Rustenberg"/>
    <d v="2019-07-08T15:30:00"/>
    <x v="25"/>
    <x v="0"/>
    <n v="30"/>
    <s v="X631CV"/>
    <m/>
    <s v="L"/>
    <d v="1996-02-08T00:00:00"/>
  </r>
  <r>
    <n v="13908"/>
    <s v="Darai"/>
    <d v="2019-07-11T09:45:00"/>
    <x v="25"/>
    <x v="0"/>
    <n v="30"/>
    <s v="X631CV"/>
    <n v="0"/>
    <s v="L"/>
    <d v="1990-04-08T00:00:00"/>
  </r>
  <r>
    <n v="15769"/>
    <s v="Attalhaoui"/>
    <d v="2019-07-11T10:15:00"/>
    <x v="25"/>
    <x v="0"/>
    <n v="30"/>
    <s v="X631CV"/>
    <m/>
    <s v="L"/>
    <d v="1996-03-03T00:00:00"/>
  </r>
  <r>
    <n v="9764"/>
    <s v="Brinkman"/>
    <d v="2019-07-11T11:30:00"/>
    <x v="25"/>
    <x v="0"/>
    <n v="30"/>
    <s v="X631CV"/>
    <m/>
    <s v="L"/>
    <d v="1996-06-28T00:00:00"/>
  </r>
  <r>
    <n v="9375"/>
    <s v="Brendel"/>
    <d v="2019-07-11T12:30:00"/>
    <x v="25"/>
    <x v="0"/>
    <n v="30"/>
    <s v="X631CV"/>
    <n v="0"/>
    <s v="L"/>
    <d v="1950-05-05T00:00:00"/>
  </r>
  <r>
    <n v="9984"/>
    <s v="Teylingen"/>
    <d v="2019-07-11T13:00:00"/>
    <x v="25"/>
    <x v="0"/>
    <n v="30"/>
    <s v="X631CV"/>
    <m/>
    <s v="L"/>
    <d v="1975-08-09T00:00:00"/>
  </r>
  <r>
    <n v="23374"/>
    <s v="Sabajo"/>
    <d v="2019-07-11T13:30:00"/>
    <x v="25"/>
    <x v="0"/>
    <n v="30"/>
    <s v="X631CV"/>
    <m/>
    <s v="L"/>
    <d v="1996-04-04T00:00:00"/>
  </r>
  <r>
    <n v="25773"/>
    <s v="Smit"/>
    <d v="2019-07-11T14:00:00"/>
    <x v="25"/>
    <x v="0"/>
    <n v="30"/>
    <s v="X631CV"/>
    <m/>
    <s v="L"/>
    <d v="1974-01-22T00:00:00"/>
  </r>
  <r>
    <n v="35868"/>
    <s v="Haan"/>
    <d v="2019-07-22T10:30:00"/>
    <x v="25"/>
    <x v="0"/>
    <n v="30"/>
    <s v="X631CV"/>
    <m/>
    <s v="L"/>
    <d v="1964-01-21T00:00:00"/>
  </r>
  <r>
    <n v="1358"/>
    <s v="Hof"/>
    <d v="2019-07-22T12:15:00"/>
    <x v="25"/>
    <x v="0"/>
    <n v="30"/>
    <s v="X631CV"/>
    <m/>
    <s v="L"/>
    <d v="1957-05-03T00:00:00"/>
  </r>
  <r>
    <n v="35052"/>
    <s v="Sluis"/>
    <d v="2019-07-22T12:45:00"/>
    <x v="25"/>
    <x v="0"/>
    <n v="30"/>
    <s v="X631CV"/>
    <m/>
    <s v="L"/>
    <d v="1988-07-31T00:00:00"/>
  </r>
  <r>
    <n v="11624"/>
    <s v="Luppers"/>
    <d v="2019-07-22T13:15:00"/>
    <x v="25"/>
    <x v="0"/>
    <n v="30"/>
    <s v="X631CV"/>
    <m/>
    <s v="L"/>
    <d v="1959-02-17T00:00:00"/>
  </r>
  <r>
    <n v="7674"/>
    <s v="Bunwaree"/>
    <d v="2019-07-22T13:45:00"/>
    <x v="25"/>
    <x v="0"/>
    <n v="30"/>
    <s v="X631CV"/>
    <m/>
    <s v="L"/>
    <d v="1979-07-10T00:00:00"/>
  </r>
  <r>
    <n v="10009"/>
    <s v="Kasirga"/>
    <d v="2019-07-22T14:15:00"/>
    <x v="25"/>
    <x v="0"/>
    <n v="30"/>
    <s v="X631CV"/>
    <m/>
    <s v="L"/>
    <d v="1988-06-12T00:00:00"/>
  </r>
  <r>
    <n v="10010"/>
    <s v="Kasirga"/>
    <d v="2019-07-22T14:45:00"/>
    <x v="25"/>
    <x v="0"/>
    <n v="30"/>
    <s v="X631CV"/>
    <m/>
    <s v="L"/>
    <d v="1992-01-09T00:00:00"/>
  </r>
  <r>
    <n v="3070"/>
    <s v="Klinkhamer"/>
    <d v="2019-07-25T10:30:00"/>
    <x v="25"/>
    <x v="0"/>
    <n v="30"/>
    <s v="X631CV"/>
    <m/>
    <s v="L"/>
    <d v="1966-10-25T00:00:00"/>
  </r>
  <r>
    <n v="22492"/>
    <s v="Ruiter"/>
    <d v="2019-07-25T11:00:00"/>
    <x v="25"/>
    <x v="0"/>
    <n v="30"/>
    <s v="X631CV"/>
    <m/>
    <s v="L"/>
    <d v="1953-05-26T00:00:00"/>
  </r>
  <r>
    <n v="26961"/>
    <s v="Rijkaart"/>
    <d v="2019-07-25T11:30:00"/>
    <x v="25"/>
    <x v="0"/>
    <n v="30"/>
    <s v="X631CV"/>
    <m/>
    <s v="L"/>
    <d v="2005-10-15T00:00:00"/>
  </r>
  <r>
    <n v="1439"/>
    <s v="Annema"/>
    <d v="2019-07-25T12:30:00"/>
    <x v="25"/>
    <x v="0"/>
    <n v="30"/>
    <s v="X631CV"/>
    <m/>
    <s v="L"/>
    <d v="1977-02-20T00:00:00"/>
  </r>
  <r>
    <n v="21335"/>
    <s v="Verheij"/>
    <d v="2019-07-25T13:45:00"/>
    <x v="25"/>
    <x v="0"/>
    <n v="30"/>
    <s v="X631CV"/>
    <m/>
    <s v="L"/>
    <d v="1957-01-07T00:00:00"/>
  </r>
  <r>
    <n v="20851"/>
    <s v="Boldewijn"/>
    <d v="2019-07-25T15:30:00"/>
    <x v="25"/>
    <x v="0"/>
    <n v="30"/>
    <s v="X631CV"/>
    <m/>
    <s v="L"/>
    <d v="1968-09-22T00:00:00"/>
  </r>
  <r>
    <n v="5418"/>
    <s v="Rampertaap"/>
    <d v="2019-07-29T09:00:00"/>
    <x v="25"/>
    <x v="0"/>
    <n v="30"/>
    <s v="X631CV"/>
    <n v="0"/>
    <s v="L"/>
    <d v="1977-03-22T00:00:00"/>
  </r>
  <r>
    <n v="14161"/>
    <s v="Stjeward"/>
    <d v="2019-07-29T10:30:00"/>
    <x v="25"/>
    <x v="0"/>
    <n v="30"/>
    <s v="X631CV"/>
    <m/>
    <s v="L"/>
    <d v="1995-03-03T00:00:00"/>
  </r>
  <r>
    <n v="6562"/>
    <s v="Oumoussi"/>
    <d v="2019-07-29T13:15:00"/>
    <x v="25"/>
    <x v="0"/>
    <n v="30"/>
    <s v="X631CV"/>
    <n v="0"/>
    <s v="L"/>
    <d v="1991-07-02T00:00:00"/>
  </r>
  <r>
    <n v="33733"/>
    <s v="Grijpsma Kabalt"/>
    <d v="2019-07-29T13:30:00"/>
    <x v="25"/>
    <x v="0"/>
    <n v="30"/>
    <s v="X631CV"/>
    <m/>
    <s v="L"/>
    <d v="1959-04-12T00:00:00"/>
  </r>
  <r>
    <n v="4069"/>
    <s v="Hessels"/>
    <d v="2019-07-29T14:00:00"/>
    <x v="25"/>
    <x v="0"/>
    <n v="30"/>
    <s v="X631CV"/>
    <m/>
    <s v="L"/>
    <d v="1961-08-25T00:00:00"/>
  </r>
  <r>
    <n v="11306"/>
    <s v="Gowrising"/>
    <d v="2019-07-29T15:00:00"/>
    <x v="25"/>
    <x v="0"/>
    <n v="30"/>
    <s v="X631CV"/>
    <m/>
    <s v="L"/>
    <d v="1985-06-11T00:00:00"/>
  </r>
  <r>
    <n v="11177"/>
    <s v="Vries"/>
    <d v="2019-07-29T15:30:00"/>
    <x v="25"/>
    <x v="0"/>
    <n v="30"/>
    <s v="X631CV"/>
    <m/>
    <s v="L"/>
    <d v="1962-09-07T00:00:00"/>
  </r>
  <r>
    <n v="30910"/>
    <s v="Baskal-Avci"/>
    <d v="2019-07-08T12:30:00"/>
    <x v="26"/>
    <x v="0"/>
    <n v="30"/>
    <s v="X631CV"/>
    <m/>
    <s v="L"/>
    <d v="1955-04-12T00:00:00"/>
  </r>
  <r>
    <n v="35280"/>
    <s v="Wouda"/>
    <d v="2019-07-08T13:00:00"/>
    <x v="26"/>
    <x v="0"/>
    <n v="30"/>
    <s v="X631CV"/>
    <m/>
    <s v="L"/>
    <d v="1940-01-09T00:00:00"/>
  </r>
  <r>
    <n v="11095"/>
    <s v="Lagemaat"/>
    <d v="2019-07-08T13:30:00"/>
    <x v="26"/>
    <x v="0"/>
    <n v="30"/>
    <s v="X631CV"/>
    <m/>
    <s v="L"/>
    <d v="1946-09-01T00:00:00"/>
  </r>
  <r>
    <n v="26621"/>
    <s v="Wassing-Segaar"/>
    <d v="2019-07-08T15:15:00"/>
    <x v="26"/>
    <x v="0"/>
    <n v="30"/>
    <s v="X631CV"/>
    <m/>
    <s v="L"/>
    <d v="1962-12-25T00:00:00"/>
  </r>
  <r>
    <n v="16294"/>
    <s v="DAALHUIZEN-VAN MOORSEL"/>
    <d v="2019-07-08T15:45:00"/>
    <x v="26"/>
    <x v="0"/>
    <n v="30"/>
    <s v="X631CV"/>
    <m/>
    <s v="L"/>
    <d v="1975-06-28T00:00:00"/>
  </r>
  <r>
    <n v="3256"/>
    <s v="Beekman"/>
    <d v="2019-07-15T09:15:00"/>
    <x v="26"/>
    <x v="0"/>
    <n v="30"/>
    <s v="X631CV"/>
    <m/>
    <s v="L"/>
    <d v="1971-09-12T00:00:00"/>
  </r>
  <r>
    <n v="30910"/>
    <s v="Baskal-Avci"/>
    <d v="2019-07-15T11:30:00"/>
    <x v="26"/>
    <x v="0"/>
    <n v="30"/>
    <s v="X631CV"/>
    <m/>
    <s v="L"/>
    <d v="1955-04-12T00:00:00"/>
  </r>
  <r>
    <n v="23158"/>
    <s v="Vos Klootwijk"/>
    <d v="2019-07-15T13:00:00"/>
    <x v="26"/>
    <x v="0"/>
    <n v="30"/>
    <s v="X631CV"/>
    <m/>
    <s v="L"/>
    <d v="1962-05-07T00:00:00"/>
  </r>
  <r>
    <n v="24047"/>
    <s v="Jelierse"/>
    <d v="2019-07-15T13:30:00"/>
    <x v="26"/>
    <x v="0"/>
    <n v="30"/>
    <s v="X631CV"/>
    <m/>
    <s v="L"/>
    <d v="1950-12-29T00:00:00"/>
  </r>
  <r>
    <n v="35280"/>
    <s v="Wouda"/>
    <d v="2019-07-15T14:00:00"/>
    <x v="26"/>
    <x v="0"/>
    <n v="30"/>
    <s v="X631CV"/>
    <m/>
    <s v="L"/>
    <d v="1940-01-09T00:00:00"/>
  </r>
  <r>
    <n v="35517"/>
    <s v="Oosterveen"/>
    <d v="2019-07-15T15:30:00"/>
    <x v="26"/>
    <x v="0"/>
    <n v="30"/>
    <s v="X631CV"/>
    <m/>
    <s v="L"/>
    <d v="1956-09-15T00:00:00"/>
  </r>
  <r>
    <n v="11082"/>
    <s v="Alebregtse-Waijop"/>
    <d v="2019-07-16T08:45:00"/>
    <x v="26"/>
    <x v="0"/>
    <n v="30"/>
    <s v="X631CV"/>
    <m/>
    <s v="L"/>
    <d v="1940-06-06T00:00:00"/>
  </r>
  <r>
    <n v="19746"/>
    <s v="Ron-van der Helm"/>
    <d v="2019-07-16T13:30:00"/>
    <x v="26"/>
    <x v="0"/>
    <n v="30"/>
    <s v="X631CV"/>
    <m/>
    <s v="L"/>
    <d v="1966-01-05T00:00:00"/>
  </r>
  <r>
    <n v="34606"/>
    <s v="Karacaer"/>
    <d v="2019-07-22T11:30:00"/>
    <x v="26"/>
    <x v="0"/>
    <n v="30"/>
    <s v="X631CV"/>
    <m/>
    <s v="L"/>
    <d v="1961-05-04T00:00:00"/>
  </r>
  <r>
    <n v="35280"/>
    <s v="Wouda"/>
    <d v="2019-07-22T13:30:00"/>
    <x v="26"/>
    <x v="0"/>
    <n v="30"/>
    <s v="X631CV"/>
    <m/>
    <s v="L"/>
    <d v="1940-01-09T00:00:00"/>
  </r>
  <r>
    <n v="36944"/>
    <s v="HOOGEWEG-KOPATZ"/>
    <d v="2019-07-22T14:00:00"/>
    <x v="26"/>
    <x v="0"/>
    <n v="30"/>
    <s v="X631CV"/>
    <m/>
    <s v="L"/>
    <d v="1930-04-26T00:00:00"/>
  </r>
  <r>
    <n v="7835"/>
    <s v="Pallandt-Tan"/>
    <d v="2019-07-23T09:00:00"/>
    <x v="26"/>
    <x v="0"/>
    <n v="30"/>
    <s v="X631CV"/>
    <m/>
    <s v="L"/>
    <d v="1980-12-31T00:00:00"/>
  </r>
  <r>
    <n v="27242"/>
    <s v="Laarschot-Vroege"/>
    <d v="2019-07-23T09:30:00"/>
    <x v="26"/>
    <x v="0"/>
    <n v="30"/>
    <s v="X631CV"/>
    <m/>
    <s v="L"/>
    <d v="1943-08-24T00:00:00"/>
  </r>
  <r>
    <n v="27428"/>
    <s v="Fransz"/>
    <d v="2019-07-23T11:30:00"/>
    <x v="26"/>
    <x v="0"/>
    <n v="30"/>
    <s v="X631CV"/>
    <m/>
    <s v="L"/>
    <d v="1950-03-15T00:00:00"/>
  </r>
  <r>
    <n v="19746"/>
    <s v="Ron-van der Helm"/>
    <d v="2019-07-23T13:30:00"/>
    <x v="26"/>
    <x v="0"/>
    <n v="30"/>
    <s v="X631CV"/>
    <m/>
    <s v="L"/>
    <d v="1966-01-05T00:00:00"/>
  </r>
  <r>
    <n v="27242"/>
    <s v="Laarschot-Vroege"/>
    <d v="2019-07-29T10:15:00"/>
    <x v="26"/>
    <x v="0"/>
    <n v="30"/>
    <s v="X631CV"/>
    <m/>
    <s v="L"/>
    <d v="1943-08-24T00:00:00"/>
  </r>
  <r>
    <n v="27943"/>
    <s v="Tavitian"/>
    <d v="2019-07-29T10:45:00"/>
    <x v="26"/>
    <x v="0"/>
    <n v="30"/>
    <s v="X631CV"/>
    <m/>
    <s v="L"/>
    <d v="1947-08-15T00:00:00"/>
  </r>
  <r>
    <n v="30910"/>
    <s v="Baskal-Avci"/>
    <d v="2019-07-29T11:15:00"/>
    <x v="26"/>
    <x v="0"/>
    <n v="30"/>
    <s v="X631CV"/>
    <m/>
    <s v="L"/>
    <d v="1955-04-12T00:00:00"/>
  </r>
  <r>
    <n v="35603"/>
    <s v="Cramer"/>
    <d v="2019-07-29T13:15:00"/>
    <x v="26"/>
    <x v="0"/>
    <n v="30"/>
    <s v="X631CV"/>
    <m/>
    <s v="L"/>
    <d v="1936-09-24T00:00:00"/>
  </r>
  <r>
    <n v="35361"/>
    <s v="Mazzoni-de Blok"/>
    <d v="2019-07-29T13:45:00"/>
    <x v="26"/>
    <x v="0"/>
    <n v="30"/>
    <s v="X631CV"/>
    <m/>
    <s v="L"/>
    <d v="1948-02-22T00:00:00"/>
  </r>
  <r>
    <n v="36337"/>
    <s v="MAEIJER-VAN GOLEN"/>
    <d v="2019-07-29T14:15:00"/>
    <x v="26"/>
    <x v="0"/>
    <n v="30"/>
    <s v="X631CV"/>
    <m/>
    <s v="L"/>
    <d v="1948-09-25T00:00:00"/>
  </r>
  <r>
    <n v="34606"/>
    <s v="Karacaer"/>
    <d v="2019-07-29T14:45:00"/>
    <x v="26"/>
    <x v="0"/>
    <n v="30"/>
    <s v="X631CV"/>
    <m/>
    <s v="L"/>
    <d v="1961-05-04T00:00:00"/>
  </r>
  <r>
    <n v="9952"/>
    <s v="Kuiperij"/>
    <d v="2019-07-30T09:30:00"/>
    <x v="26"/>
    <x v="0"/>
    <n v="30"/>
    <s v="X631CV"/>
    <m/>
    <s v="L"/>
    <d v="1958-04-28T00:00:00"/>
  </r>
  <r>
    <n v="11381"/>
    <s v="Albers"/>
    <d v="2019-07-30T10:00:00"/>
    <x v="26"/>
    <x v="0"/>
    <n v="30"/>
    <s v="X631CV"/>
    <m/>
    <s v="L"/>
    <d v="1968-04-02T00:00:00"/>
  </r>
  <r>
    <n v="35399"/>
    <s v="Kooijman"/>
    <d v="2019-07-30T11:30:00"/>
    <x v="26"/>
    <x v="0"/>
    <n v="30"/>
    <s v="X631CV"/>
    <n v="0"/>
    <s v="L"/>
    <d v="1954-09-23T00:00:00"/>
  </r>
  <r>
    <n v="19746"/>
    <s v="Ron-van der Helm"/>
    <d v="2019-07-30T14:15:00"/>
    <x v="26"/>
    <x v="0"/>
    <n v="30"/>
    <s v="X631CV"/>
    <m/>
    <s v="L"/>
    <d v="1966-01-05T00:00:00"/>
  </r>
  <r>
    <n v="28074"/>
    <s v="Gelder"/>
    <d v="2019-07-19T12:30:00"/>
    <x v="48"/>
    <x v="0"/>
    <n v="35"/>
    <s v="X631CV"/>
    <m/>
    <s v="L"/>
    <d v="1968-05-28T00:00:00"/>
  </r>
  <r>
    <n v="29137"/>
    <s v="Heusen"/>
    <d v="2019-07-29T13:30:00"/>
    <x v="9"/>
    <x v="0"/>
    <n v="40"/>
    <s v="X631CV"/>
    <n v="0"/>
    <s v="L"/>
    <d v="1949-06-12T00:00:00"/>
  </r>
  <r>
    <n v="36617"/>
    <s v="Perquin"/>
    <d v="2019-07-05T09:20:00"/>
    <x v="30"/>
    <x v="0"/>
    <n v="40"/>
    <s v="X631CV"/>
    <m/>
    <s v="L"/>
    <d v="1978-05-23T00:00:00"/>
  </r>
  <r>
    <n v="4565"/>
    <s v="Duinker"/>
    <d v="2019-07-03T11:15:00"/>
    <x v="27"/>
    <x v="0"/>
    <n v="45"/>
    <s v="X631CV"/>
    <m/>
    <s v="L"/>
    <d v="1978-01-09T00:00:00"/>
  </r>
  <r>
    <n v="28454"/>
    <s v="Jong"/>
    <d v="2019-07-03T13:15:00"/>
    <x v="27"/>
    <x v="0"/>
    <n v="45"/>
    <s v="X631CV"/>
    <m/>
    <s v="L"/>
    <d v="1948-04-14T00:00:00"/>
  </r>
  <r>
    <n v="129"/>
    <s v="Amarki"/>
    <d v="2019-07-08T08:45:00"/>
    <x v="27"/>
    <x v="0"/>
    <n v="45"/>
    <s v="X631CV"/>
    <m/>
    <s v="L"/>
    <d v="1992-03-09T00:00:00"/>
  </r>
  <r>
    <n v="2040"/>
    <s v="Hazeleger-Verbeek"/>
    <d v="2019-07-08T10:30:00"/>
    <x v="27"/>
    <x v="0"/>
    <n v="45"/>
    <s v="X631CV"/>
    <n v="0"/>
    <s v="L"/>
    <d v="1935-10-08T00:00:00"/>
  </r>
  <r>
    <n v="951"/>
    <s v="Wesselink"/>
    <d v="2019-07-08T11:15:00"/>
    <x v="27"/>
    <x v="0"/>
    <n v="45"/>
    <s v="X631CV"/>
    <m/>
    <s v="L"/>
    <d v="1963-05-22T00:00:00"/>
  </r>
  <r>
    <n v="35371"/>
    <s v="Vercauteren"/>
    <d v="2019-07-03T11:00:00"/>
    <x v="31"/>
    <x v="0"/>
    <n v="45"/>
    <s v="X631CV"/>
    <n v="0"/>
    <s v="L"/>
    <d v="1954-02-03T00:00:00"/>
  </r>
  <r>
    <n v="30867"/>
    <s v="Miedema"/>
    <d v="2019-07-03T13:30:00"/>
    <x v="31"/>
    <x v="0"/>
    <n v="45"/>
    <s v="X631CV"/>
    <n v="0"/>
    <s v="L"/>
    <d v="1992-02-12T00:00:00"/>
  </r>
  <r>
    <n v="35956"/>
    <s v="Bouazzaoui"/>
    <d v="2019-07-05T08:45:00"/>
    <x v="31"/>
    <x v="0"/>
    <n v="45"/>
    <s v="X631CV"/>
    <m/>
    <s v="L"/>
    <d v="1957-01-14T00:00:00"/>
  </r>
  <r>
    <n v="35802"/>
    <s v="Jongejan"/>
    <d v="2019-07-05T12:30:00"/>
    <x v="31"/>
    <x v="0"/>
    <n v="45"/>
    <s v="X631CV"/>
    <m/>
    <s v="L"/>
    <d v="1959-03-24T00:00:00"/>
  </r>
  <r>
    <n v="414"/>
    <s v="Perdon"/>
    <d v="2019-07-10T14:30:00"/>
    <x v="31"/>
    <x v="0"/>
    <n v="45"/>
    <s v="X631CV"/>
    <m/>
    <s v="L"/>
    <d v="1972-09-02T00:00:00"/>
  </r>
  <r>
    <n v="36374"/>
    <s v="Fröger"/>
    <d v="2019-07-11T12:30:00"/>
    <x v="31"/>
    <x v="0"/>
    <n v="45"/>
    <s v="X631CV"/>
    <m/>
    <s v="L"/>
    <d v="1943-11-14T00:00:00"/>
  </r>
  <r>
    <n v="35956"/>
    <s v="Bouazzaoui"/>
    <d v="2019-07-23T11:15:00"/>
    <x v="31"/>
    <x v="0"/>
    <n v="45"/>
    <s v="X631CV"/>
    <m/>
    <s v="L"/>
    <d v="1957-01-14T00:00:00"/>
  </r>
  <r>
    <n v="36103"/>
    <s v="JUBITANA-DOOM"/>
    <d v="2019-07-25T10:00:00"/>
    <x v="31"/>
    <x v="0"/>
    <n v="45"/>
    <s v="X631CV"/>
    <n v="0"/>
    <s v="L"/>
    <d v="1964-04-30T00:00:00"/>
  </r>
  <r>
    <n v="36320"/>
    <s v="Melger"/>
    <d v="2019-07-30T13:30:00"/>
    <x v="31"/>
    <x v="0"/>
    <n v="45"/>
    <s v="X631CV"/>
    <m/>
    <s v="L"/>
    <d v="1937-03-20T00:00:00"/>
  </r>
  <r>
    <n v="29506"/>
    <s v="Willems-Bruggeman"/>
    <d v="2019-07-11T08:30:00"/>
    <x v="33"/>
    <x v="0"/>
    <n v="45"/>
    <s v="X631CV"/>
    <m/>
    <s v="L"/>
    <d v="1963-12-08T00:00:00"/>
  </r>
  <r>
    <n v="36853"/>
    <s v="Mumford"/>
    <d v="2019-07-11T09:15:00"/>
    <x v="33"/>
    <x v="0"/>
    <n v="45"/>
    <s v="X631CV"/>
    <n v="0"/>
    <s v="L"/>
    <d v="1986-09-28T00:00:00"/>
  </r>
  <r>
    <n v="36922"/>
    <s v="Egten"/>
    <d v="2019-07-11T09:55:00"/>
    <x v="33"/>
    <x v="0"/>
    <n v="45"/>
    <s v="X631CV"/>
    <m/>
    <s v="L"/>
    <d v="1955-11-20T00:00:00"/>
  </r>
  <r>
    <n v="9523"/>
    <s v="Groeneweg"/>
    <d v="2019-07-11T10:45:00"/>
    <x v="33"/>
    <x v="0"/>
    <n v="45"/>
    <s v="X631CV"/>
    <m/>
    <s v="L"/>
    <d v="1996-06-01T00:00:00"/>
  </r>
  <r>
    <n v="5402"/>
    <s v="Luhulima"/>
    <d v="2019-07-11T12:30:00"/>
    <x v="34"/>
    <x v="0"/>
    <n v="45"/>
    <s v="X631CV"/>
    <m/>
    <s v="L"/>
    <d v="1992-03-20T00:00:00"/>
  </r>
  <r>
    <n v="34049"/>
    <s v="Bakker"/>
    <d v="2019-07-11T15:00:00"/>
    <x v="34"/>
    <x v="0"/>
    <n v="45"/>
    <s v="X631CV"/>
    <m/>
    <s v="L"/>
    <d v="1965-02-23T00:00:00"/>
  </r>
  <r>
    <n v="5386"/>
    <s v="Kamisliogullari"/>
    <d v="2019-07-18T15:15:00"/>
    <x v="34"/>
    <x v="0"/>
    <n v="45"/>
    <s v="X631CV"/>
    <m/>
    <s v="L"/>
    <d v="1955-11-01T00:00:00"/>
  </r>
  <r>
    <n v="34278"/>
    <s v="Barens"/>
    <d v="2019-07-04T10:00:00"/>
    <x v="3"/>
    <x v="0"/>
    <n v="45"/>
    <s v="X631CV"/>
    <n v="0"/>
    <s v="L"/>
    <d v="1952-02-26T00:00:00"/>
  </r>
  <r>
    <n v="36076"/>
    <s v="Jafou"/>
    <d v="2019-07-05T08:45:00"/>
    <x v="3"/>
    <x v="0"/>
    <n v="45"/>
    <s v="X631CV"/>
    <n v="0"/>
    <s v="A"/>
    <d v="1988-06-20T00:00:00"/>
  </r>
  <r>
    <n v="34211"/>
    <s v="King"/>
    <d v="2019-07-05T10:15:00"/>
    <x v="3"/>
    <x v="0"/>
    <n v="45"/>
    <s v="X631CV"/>
    <n v="0"/>
    <s v="L"/>
    <d v="1976-02-07T00:00:00"/>
  </r>
  <r>
    <n v="34914"/>
    <s v="Kort-Inen"/>
    <d v="2019-07-12T09:15:00"/>
    <x v="3"/>
    <x v="0"/>
    <n v="45"/>
    <s v="X631CV"/>
    <n v="0"/>
    <s v="L"/>
    <d v="1964-11-23T00:00:00"/>
  </r>
  <r>
    <n v="33723"/>
    <s v="Brouwers"/>
    <d v="2019-07-12T10:30:00"/>
    <x v="3"/>
    <x v="0"/>
    <n v="45"/>
    <s v="X631CV"/>
    <n v="0"/>
    <s v="L"/>
    <d v="1983-11-30T00:00:00"/>
  </r>
  <r>
    <n v="33620"/>
    <s v="Copier-ter Schiphorst"/>
    <d v="2019-07-12T13:30:00"/>
    <x v="3"/>
    <x v="0"/>
    <n v="45"/>
    <s v="X631CV"/>
    <m/>
    <s v="L"/>
    <d v="1966-03-20T00:00:00"/>
  </r>
  <r>
    <n v="36181"/>
    <s v="Martonfi"/>
    <d v="2019-07-18T10:45:00"/>
    <x v="3"/>
    <x v="0"/>
    <n v="45"/>
    <s v="X631CV"/>
    <m/>
    <s v="L"/>
    <d v="1981-10-05T00:00:00"/>
  </r>
  <r>
    <n v="34914"/>
    <s v="Kort-Inen"/>
    <d v="2019-07-19T12:30:00"/>
    <x v="3"/>
    <x v="0"/>
    <n v="45"/>
    <s v="X631CV"/>
    <n v="0"/>
    <s v="L"/>
    <d v="1964-11-23T00:00:00"/>
  </r>
  <r>
    <n v="35608"/>
    <s v="Kleef"/>
    <d v="2019-07-19T13:30:00"/>
    <x v="3"/>
    <x v="0"/>
    <n v="45"/>
    <s v="X631CV"/>
    <m/>
    <s v="L"/>
    <d v="1971-08-20T00:00:00"/>
  </r>
  <r>
    <n v="29929"/>
    <s v="Bos"/>
    <d v="2019-07-19T14:15:00"/>
    <x v="3"/>
    <x v="0"/>
    <n v="45"/>
    <s v="X631CV"/>
    <m/>
    <s v="L"/>
    <d v="1953-09-10T00:00:00"/>
  </r>
  <r>
    <n v="33663"/>
    <s v="Lohuis"/>
    <d v="2019-07-26T11:00:00"/>
    <x v="3"/>
    <x v="0"/>
    <n v="45"/>
    <s v="X631CV"/>
    <n v="0"/>
    <s v="A"/>
    <d v="1998-04-11T00:00:00"/>
  </r>
  <r>
    <n v="35170"/>
    <s v="Engelgeer"/>
    <d v="2019-07-26T13:30:00"/>
    <x v="3"/>
    <x v="0"/>
    <n v="45"/>
    <s v="X631CV"/>
    <n v="0"/>
    <s v="L"/>
    <d v="1976-03-18T00:00:00"/>
  </r>
  <r>
    <n v="12825"/>
    <s v="Tijn"/>
    <d v="2019-07-01T10:15:00"/>
    <x v="35"/>
    <x v="0"/>
    <n v="45"/>
    <s v="X631CV"/>
    <m/>
    <s v="L"/>
    <d v="2002-09-22T00:00:00"/>
  </r>
  <r>
    <n v="34688"/>
    <s v="Habibi"/>
    <d v="2019-07-01T12:30:00"/>
    <x v="35"/>
    <x v="0"/>
    <n v="45"/>
    <s v="X631CV"/>
    <n v="0"/>
    <s v="L"/>
    <d v="1998-09-24T00:00:00"/>
  </r>
  <r>
    <n v="34932"/>
    <s v="Koca"/>
    <d v="2019-07-01T13:45:00"/>
    <x v="35"/>
    <x v="0"/>
    <n v="45"/>
    <s v="X631CV"/>
    <m/>
    <s v="L"/>
    <d v="2014-09-02T00:00:00"/>
  </r>
  <r>
    <n v="34498"/>
    <s v="Tholen"/>
    <d v="2019-07-04T12:30:00"/>
    <x v="35"/>
    <x v="0"/>
    <n v="45"/>
    <s v="X631CV"/>
    <m/>
    <s v="L"/>
    <d v="1986-09-09T00:00:00"/>
  </r>
  <r>
    <n v="33246"/>
    <s v="Boos"/>
    <d v="2019-07-04T14:15:00"/>
    <x v="35"/>
    <x v="0"/>
    <n v="45"/>
    <s v="X631CV"/>
    <m/>
    <s v="L"/>
    <d v="2009-09-30T00:00:00"/>
  </r>
  <r>
    <n v="35650"/>
    <s v="Suvid"/>
    <d v="2019-07-08T08:15:00"/>
    <x v="35"/>
    <x v="0"/>
    <n v="45"/>
    <s v="X631CV"/>
    <m/>
    <s v="L"/>
    <d v="2015-03-27T00:00:00"/>
  </r>
  <r>
    <n v="31390"/>
    <s v="Rams"/>
    <d v="2019-07-08T09:30:00"/>
    <x v="35"/>
    <x v="0"/>
    <n v="45"/>
    <s v="X631CV"/>
    <n v="0"/>
    <s v="L"/>
    <d v="1958-09-07T00:00:00"/>
  </r>
  <r>
    <n v="35762"/>
    <s v="Berg"/>
    <d v="2019-07-08T11:15:00"/>
    <x v="35"/>
    <x v="0"/>
    <n v="45"/>
    <s v="X631CV"/>
    <m/>
    <s v="L"/>
    <d v="1961-11-10T00:00:00"/>
  </r>
  <r>
    <n v="32106"/>
    <s v="Bouhafati"/>
    <d v="2019-07-08T12:30:00"/>
    <x v="35"/>
    <x v="0"/>
    <n v="45"/>
    <s v="X631CV"/>
    <m/>
    <s v="L"/>
    <d v="2009-12-15T00:00:00"/>
  </r>
  <r>
    <n v="30134"/>
    <s v="Wilken"/>
    <d v="2019-07-08T13:15:00"/>
    <x v="35"/>
    <x v="0"/>
    <n v="45"/>
    <s v="X631CV"/>
    <m/>
    <s v="L"/>
    <d v="1982-06-19T00:00:00"/>
  </r>
  <r>
    <n v="9649"/>
    <s v="Chin-Tam"/>
    <d v="2019-07-08T14:30:00"/>
    <x v="35"/>
    <x v="0"/>
    <n v="45"/>
    <s v="X631CV"/>
    <n v="0"/>
    <s v="L"/>
    <d v="1962-12-13T00:00:00"/>
  </r>
  <r>
    <n v="34058"/>
    <s v="Veen"/>
    <d v="2019-07-08T15:15:00"/>
    <x v="35"/>
    <x v="0"/>
    <n v="45"/>
    <s v="X631CV"/>
    <m/>
    <s v="L"/>
    <d v="1987-08-17T00:00:00"/>
  </r>
  <r>
    <n v="33576"/>
    <s v="Kok-Vermeegen"/>
    <d v="2019-07-11T08:45:00"/>
    <x v="35"/>
    <x v="0"/>
    <n v="45"/>
    <s v="X631CV"/>
    <m/>
    <s v="L"/>
    <d v="1969-11-08T00:00:00"/>
  </r>
  <r>
    <n v="27625"/>
    <s v="Gast"/>
    <d v="2019-07-11T10:15:00"/>
    <x v="35"/>
    <x v="0"/>
    <n v="45"/>
    <s v="X631CV"/>
    <m/>
    <s v="L"/>
    <d v="2007-04-27T00:00:00"/>
  </r>
  <r>
    <n v="29819"/>
    <s v="Hilaire"/>
    <d v="2019-07-11T12:30:00"/>
    <x v="35"/>
    <x v="0"/>
    <n v="45"/>
    <s v="X631CV"/>
    <n v="0"/>
    <s v="L"/>
    <d v="1958-05-17T00:00:00"/>
  </r>
  <r>
    <n v="10175"/>
    <s v="Spijkstra"/>
    <d v="2019-07-11T13:45:00"/>
    <x v="35"/>
    <x v="0"/>
    <n v="45"/>
    <s v="X631CV"/>
    <m/>
    <s v="L"/>
    <d v="1960-06-12T00:00:00"/>
  </r>
  <r>
    <n v="20758"/>
    <s v="Ahalli"/>
    <d v="2019-07-15T08:15:00"/>
    <x v="35"/>
    <x v="0"/>
    <n v="45"/>
    <s v="X631CV"/>
    <m/>
    <s v="L"/>
    <d v="2008-03-16T00:00:00"/>
  </r>
  <r>
    <n v="34920"/>
    <s v="Klaver"/>
    <d v="2019-07-18T09:15:00"/>
    <x v="35"/>
    <x v="0"/>
    <n v="45"/>
    <s v="X631CV"/>
    <m/>
    <s v="L"/>
    <d v="1981-04-07T00:00:00"/>
  </r>
  <r>
    <n v="17769"/>
    <s v="Sierksma"/>
    <d v="2019-07-18T10:00:00"/>
    <x v="35"/>
    <x v="0"/>
    <n v="45"/>
    <s v="X631CV"/>
    <m/>
    <s v="L"/>
    <d v="1961-03-26T00:00:00"/>
  </r>
  <r>
    <n v="28903"/>
    <s v="Valerius"/>
    <d v="2019-07-18T11:15:00"/>
    <x v="35"/>
    <x v="0"/>
    <n v="45"/>
    <s v="X631CV"/>
    <m/>
    <s v="L"/>
    <d v="1998-10-26T00:00:00"/>
  </r>
  <r>
    <n v="13358"/>
    <s v="Dekker"/>
    <d v="2019-07-18T13:00:00"/>
    <x v="35"/>
    <x v="0"/>
    <n v="45"/>
    <s v="X631CV"/>
    <n v="0"/>
    <s v="L"/>
    <d v="1989-01-08T00:00:00"/>
  </r>
  <r>
    <n v="27613"/>
    <s v="Appels"/>
    <d v="2019-07-18T14:15:00"/>
    <x v="35"/>
    <x v="0"/>
    <n v="45"/>
    <s v="X631CV"/>
    <m/>
    <s v="L"/>
    <d v="1968-05-20T00:00:00"/>
  </r>
  <r>
    <n v="36467"/>
    <s v="Dogan"/>
    <d v="2019-07-22T11:00:00"/>
    <x v="35"/>
    <x v="0"/>
    <n v="45"/>
    <s v="X631CV"/>
    <m/>
    <s v="L"/>
    <d v="1993-01-30T00:00:00"/>
  </r>
  <r>
    <n v="28946"/>
    <s v="Amagir"/>
    <d v="2019-07-22T12:30:00"/>
    <x v="35"/>
    <x v="0"/>
    <n v="45"/>
    <s v="X631CV"/>
    <m/>
    <s v="L"/>
    <d v="2010-12-20T00:00:00"/>
  </r>
  <r>
    <n v="35762"/>
    <s v="Berg"/>
    <d v="2019-07-22T14:15:00"/>
    <x v="35"/>
    <x v="0"/>
    <n v="45"/>
    <s v="X631CV"/>
    <m/>
    <s v="L"/>
    <d v="1961-11-10T00:00:00"/>
  </r>
  <r>
    <n v="35640"/>
    <s v="Bessem"/>
    <d v="2019-07-25T09:45:00"/>
    <x v="35"/>
    <x v="0"/>
    <n v="45"/>
    <s v="X631CV"/>
    <n v="0"/>
    <s v="L"/>
    <d v="1965-11-05T00:00:00"/>
  </r>
  <r>
    <n v="15157"/>
    <s v="Hamel"/>
    <d v="2019-07-29T10:15:00"/>
    <x v="35"/>
    <x v="0"/>
    <n v="45"/>
    <s v="X631CV"/>
    <m/>
    <s v="L"/>
    <d v="1965-07-24T00:00:00"/>
  </r>
  <r>
    <n v="35762"/>
    <s v="Berg"/>
    <d v="2019-07-29T14:00:00"/>
    <x v="35"/>
    <x v="0"/>
    <n v="45"/>
    <s v="X631CV"/>
    <m/>
    <s v="L"/>
    <d v="1961-11-10T00:00:00"/>
  </r>
  <r>
    <n v="35999"/>
    <s v="Sauer"/>
    <d v="2019-07-08T09:00:00"/>
    <x v="4"/>
    <x v="0"/>
    <n v="45"/>
    <s v="X631CV"/>
    <n v="0"/>
    <s v="L"/>
    <d v="2001-10-12T00:00:00"/>
  </r>
  <r>
    <n v="11318"/>
    <s v="Heusden-Tol"/>
    <d v="2019-07-08T10:15:00"/>
    <x v="4"/>
    <x v="0"/>
    <n v="45"/>
    <s v="X631CV"/>
    <m/>
    <s v="L"/>
    <d v="1937-04-20T00:00:00"/>
  </r>
  <r>
    <n v="1355"/>
    <s v="Bleijswijk-van Abswoude"/>
    <d v="2019-07-09T11:15:00"/>
    <x v="4"/>
    <x v="0"/>
    <n v="45"/>
    <s v="X631CV"/>
    <m/>
    <s v="L"/>
    <d v="1943-05-24T00:00:00"/>
  </r>
  <r>
    <n v="3376"/>
    <s v="Khan-Begum"/>
    <d v="2019-07-10T09:00:00"/>
    <x v="4"/>
    <x v="0"/>
    <n v="45"/>
    <s v="X631CV"/>
    <m/>
    <s v="L"/>
    <d v="1946-07-01T00:00:00"/>
  </r>
  <r>
    <n v="35365"/>
    <s v="Ommen"/>
    <d v="2019-07-10T10:15:00"/>
    <x v="4"/>
    <x v="0"/>
    <n v="45"/>
    <s v="X631CV"/>
    <m/>
    <s v="L"/>
    <d v="1951-11-16T00:00:00"/>
  </r>
  <r>
    <n v="35365"/>
    <s v="Ommen"/>
    <d v="2019-07-15T13:00:00"/>
    <x v="4"/>
    <x v="0"/>
    <n v="45"/>
    <s v="X631CV"/>
    <n v="0"/>
    <s v="L"/>
    <d v="1951-11-16T00:00:00"/>
  </r>
  <r>
    <n v="36145"/>
    <s v="Verseveld-Veerwater"/>
    <d v="2019-07-17T12:30:00"/>
    <x v="4"/>
    <x v="0"/>
    <n v="45"/>
    <s v="X631CV"/>
    <n v="0"/>
    <s v="L"/>
    <d v="1966-05-13T00:00:00"/>
  </r>
  <r>
    <n v="36948"/>
    <s v="Walstijn-de Ridder"/>
    <d v="2019-07-22T10:45:00"/>
    <x v="4"/>
    <x v="0"/>
    <n v="45"/>
    <s v="X631CV"/>
    <m/>
    <s v="L"/>
    <d v="1936-05-28T00:00:00"/>
  </r>
  <r>
    <n v="28322"/>
    <s v="Tienen"/>
    <d v="2019-07-24T08:15:00"/>
    <x v="4"/>
    <x v="0"/>
    <n v="45"/>
    <s v="X631CV"/>
    <m/>
    <s v="L"/>
    <d v="1947-01-04T00:00:00"/>
  </r>
  <r>
    <n v="35365"/>
    <s v="Ommen"/>
    <d v="2019-07-29T10:00:00"/>
    <x v="4"/>
    <x v="0"/>
    <n v="45"/>
    <s v="X631CV"/>
    <m/>
    <s v="L"/>
    <d v="1951-11-16T00:00:00"/>
  </r>
  <r>
    <n v="27825"/>
    <s v="Letteboer-Kuiper"/>
    <d v="2019-07-30T08:45:00"/>
    <x v="4"/>
    <x v="0"/>
    <n v="45"/>
    <s v="X631CV"/>
    <m/>
    <s v="L"/>
    <d v="1948-10-17T00:00:00"/>
  </r>
  <r>
    <n v="1355"/>
    <s v="Bleijswijk-van Abswoude"/>
    <d v="2019-07-30T12:30:00"/>
    <x v="4"/>
    <x v="0"/>
    <n v="45"/>
    <s v="X631CV"/>
    <m/>
    <s v="L"/>
    <d v="1943-05-24T00:00:00"/>
  </r>
  <r>
    <n v="34488"/>
    <s v="Dam"/>
    <d v="2019-07-03T09:45:00"/>
    <x v="36"/>
    <x v="0"/>
    <n v="45"/>
    <s v="X631CV"/>
    <m/>
    <s v="L"/>
    <d v="1972-11-09T00:00:00"/>
  </r>
  <r>
    <n v="30975"/>
    <s v="Lodewijks"/>
    <d v="2019-07-17T15:15:00"/>
    <x v="36"/>
    <x v="0"/>
    <n v="45"/>
    <s v="X631CV"/>
    <n v="0"/>
    <s v="L"/>
    <d v="1954-03-26T00:00:00"/>
  </r>
  <r>
    <n v="1431"/>
    <s v="Husslage"/>
    <d v="2019-07-04T10:00:00"/>
    <x v="37"/>
    <x v="0"/>
    <n v="45"/>
    <s v="X631CV"/>
    <m/>
    <s v="L"/>
    <d v="1973-02-17T00:00:00"/>
  </r>
  <r>
    <n v="9372"/>
    <s v="Dhaliwal"/>
    <d v="2019-07-05T08:30:00"/>
    <x v="37"/>
    <x v="0"/>
    <n v="45"/>
    <s v="X631CV"/>
    <m/>
    <s v="L"/>
    <d v="1990-12-04T00:00:00"/>
  </r>
  <r>
    <n v="13135"/>
    <s v="Mooij"/>
    <d v="2019-07-05T09:15:00"/>
    <x v="37"/>
    <x v="0"/>
    <n v="45"/>
    <s v="X631CV"/>
    <m/>
    <s v="L"/>
    <d v="1945-01-07T00:00:00"/>
  </r>
  <r>
    <n v="4809"/>
    <s v="Ucarkus"/>
    <d v="2019-07-05T13:45:00"/>
    <x v="37"/>
    <x v="0"/>
    <n v="45"/>
    <s v="X631CV"/>
    <m/>
    <s v="L"/>
    <d v="1974-10-11T00:00:00"/>
  </r>
  <r>
    <n v="6111"/>
    <s v="Wingerden"/>
    <d v="2019-07-11T12:30:00"/>
    <x v="37"/>
    <x v="0"/>
    <n v="45"/>
    <s v="X631CV"/>
    <m/>
    <s v="L"/>
    <d v="1958-11-19T00:00:00"/>
  </r>
  <r>
    <n v="23016"/>
    <s v="Kops"/>
    <d v="2019-07-11T13:15:00"/>
    <x v="37"/>
    <x v="0"/>
    <n v="45"/>
    <s v="X631CV"/>
    <m/>
    <s v="L"/>
    <d v="1993-07-01T00:00:00"/>
  </r>
  <r>
    <n v="11510"/>
    <s v="Kloosterman"/>
    <d v="2019-07-12T08:15:00"/>
    <x v="37"/>
    <x v="0"/>
    <n v="45"/>
    <s v="X631CV"/>
    <m/>
    <s v="L"/>
    <d v="1949-10-05T00:00:00"/>
  </r>
  <r>
    <n v="1008"/>
    <s v="Hoefman"/>
    <d v="2019-07-12T10:00:00"/>
    <x v="37"/>
    <x v="0"/>
    <n v="45"/>
    <s v="X631CV"/>
    <n v="0"/>
    <s v="L"/>
    <d v="1985-03-17T00:00:00"/>
  </r>
  <r>
    <n v="13120"/>
    <s v="Bos"/>
    <d v="2019-07-19T10:30:00"/>
    <x v="37"/>
    <x v="0"/>
    <n v="45"/>
    <s v="X631CV"/>
    <m/>
    <s v="L"/>
    <d v="1943-10-05T00:00:00"/>
  </r>
  <r>
    <n v="28628"/>
    <s v="Houten"/>
    <d v="2019-07-19T11:15:00"/>
    <x v="37"/>
    <x v="0"/>
    <n v="45"/>
    <s v="X631CV"/>
    <m/>
    <s v="L"/>
    <d v="1950-05-08T00:00:00"/>
  </r>
  <r>
    <n v="28912"/>
    <s v="Ham"/>
    <d v="2019-07-19T13:30:00"/>
    <x v="37"/>
    <x v="0"/>
    <n v="45"/>
    <s v="X631CV"/>
    <m/>
    <s v="L"/>
    <d v="1959-11-30T00:00:00"/>
  </r>
  <r>
    <n v="25185"/>
    <s v="Damme"/>
    <d v="2019-07-19T15:15:00"/>
    <x v="37"/>
    <x v="0"/>
    <n v="45"/>
    <s v="X631CV"/>
    <n v="0"/>
    <s v="L"/>
    <d v="1956-04-04T00:00:00"/>
  </r>
  <r>
    <n v="34416"/>
    <s v="Schutz"/>
    <d v="2019-07-30T08:45:00"/>
    <x v="38"/>
    <x v="0"/>
    <n v="45"/>
    <s v="X631CV"/>
    <n v="0"/>
    <s v="L"/>
    <d v="2013-12-06T00:00:00"/>
  </r>
  <r>
    <n v="27514"/>
    <s v="Laan"/>
    <d v="2019-07-30T10:00:00"/>
    <x v="38"/>
    <x v="0"/>
    <n v="45"/>
    <s v="X631CV"/>
    <m/>
    <s v="L"/>
    <d v="2002-06-28T00:00:00"/>
  </r>
  <r>
    <n v="32390"/>
    <s v="Bohemen"/>
    <d v="2019-07-30T12:30:00"/>
    <x v="38"/>
    <x v="0"/>
    <n v="45"/>
    <s v="X631CV"/>
    <m/>
    <s v="L"/>
    <d v="2008-08-01T00:00:00"/>
  </r>
  <r>
    <n v="27109"/>
    <s v="Lo"/>
    <d v="2019-07-30T15:15:00"/>
    <x v="38"/>
    <x v="0"/>
    <n v="45"/>
    <s v="X631CV"/>
    <m/>
    <s v="L"/>
    <d v="2009-02-08T00:00:00"/>
  </r>
  <r>
    <n v="35274"/>
    <s v="Gumster"/>
    <d v="2019-07-05T08:15:00"/>
    <x v="49"/>
    <x v="0"/>
    <n v="45"/>
    <s v="X631CV"/>
    <m/>
    <s v="L"/>
    <d v="1973-08-20T00:00:00"/>
  </r>
  <r>
    <n v="34344"/>
    <s v="Hoopman"/>
    <d v="2019-07-05T12:30:00"/>
    <x v="49"/>
    <x v="0"/>
    <n v="45"/>
    <s v="X631CV"/>
    <n v="0"/>
    <s v="L"/>
    <d v="1987-03-05T00:00:00"/>
  </r>
  <r>
    <n v="35289"/>
    <s v="Oostrom"/>
    <d v="2019-07-12T14:15:00"/>
    <x v="49"/>
    <x v="0"/>
    <n v="45"/>
    <s v="X631CV"/>
    <n v="0"/>
    <s v="L"/>
    <d v="1991-07-24T00:00:00"/>
  </r>
  <r>
    <n v="35291"/>
    <s v="Berg"/>
    <d v="2019-07-18T09:15:00"/>
    <x v="49"/>
    <x v="0"/>
    <n v="45"/>
    <s v="X631CV"/>
    <m/>
    <s v="L"/>
    <d v="1967-03-11T00:00:00"/>
  </r>
  <r>
    <n v="35382"/>
    <s v="Evren"/>
    <d v="2019-07-04T14:30:00"/>
    <x v="39"/>
    <x v="0"/>
    <n v="45"/>
    <s v="X631CV"/>
    <m/>
    <s v="L"/>
    <d v="1982-07-08T00:00:00"/>
  </r>
  <r>
    <n v="36266"/>
    <s v="Baddaou"/>
    <d v="2019-07-04T15:15:00"/>
    <x v="39"/>
    <x v="0"/>
    <n v="45"/>
    <s v="X631CV"/>
    <m/>
    <s v="L"/>
    <d v="1987-11-28T00:00:00"/>
  </r>
  <r>
    <n v="35330"/>
    <s v="Bronner"/>
    <d v="2019-07-11T14:00:00"/>
    <x v="39"/>
    <x v="0"/>
    <n v="45"/>
    <s v="X631CV"/>
    <n v="0"/>
    <s v="L"/>
    <d v="1957-07-03T00:00:00"/>
  </r>
  <r>
    <n v="35556"/>
    <s v="Veltenaar"/>
    <d v="2019-07-02T08:45:00"/>
    <x v="5"/>
    <x v="0"/>
    <n v="45"/>
    <s v="X631CV"/>
    <m/>
    <s v="L"/>
    <d v="1967-04-24T00:00:00"/>
  </r>
  <r>
    <n v="29426"/>
    <s v="Bleuel"/>
    <d v="2019-07-02T10:00:00"/>
    <x v="5"/>
    <x v="0"/>
    <n v="45"/>
    <s v="X631CV"/>
    <m/>
    <s v="L"/>
    <d v="1959-12-17T00:00:00"/>
  </r>
  <r>
    <n v="35000"/>
    <s v="Huijsman"/>
    <d v="2019-07-02T10:45:00"/>
    <x v="5"/>
    <x v="0"/>
    <n v="45"/>
    <s v="X631CV"/>
    <n v="0"/>
    <s v="L"/>
    <d v="1959-04-18T00:00:00"/>
  </r>
  <r>
    <n v="9400"/>
    <s v="Ariaans"/>
    <d v="2019-07-02T12:30:00"/>
    <x v="5"/>
    <x v="0"/>
    <n v="45"/>
    <s v="X631CV"/>
    <m/>
    <s v="L"/>
    <d v="1953-09-24T00:00:00"/>
  </r>
  <r>
    <n v="35132"/>
    <s v="Mulder"/>
    <d v="2019-07-10T09:30:00"/>
    <x v="5"/>
    <x v="0"/>
    <n v="45"/>
    <s v="X631CV"/>
    <m/>
    <s v="L"/>
    <d v="1975-01-25T00:00:00"/>
  </r>
  <r>
    <n v="36360"/>
    <s v="Schneider- Scholl"/>
    <d v="2019-07-10T10:15:00"/>
    <x v="5"/>
    <x v="0"/>
    <n v="45"/>
    <s v="X631CV"/>
    <m/>
    <s v="L"/>
    <d v="1977-06-01T00:00:00"/>
  </r>
  <r>
    <n v="35173"/>
    <s v="Schenkel"/>
    <d v="2019-07-12T10:15:00"/>
    <x v="5"/>
    <x v="0"/>
    <n v="45"/>
    <s v="X631CV"/>
    <m/>
    <s v="L"/>
    <d v="1972-08-15T00:00:00"/>
  </r>
  <r>
    <n v="35792"/>
    <s v="Sherbini"/>
    <d v="2019-07-12T14:30:00"/>
    <x v="5"/>
    <x v="0"/>
    <n v="45"/>
    <s v="X631CV"/>
    <m/>
    <s v="L"/>
    <d v="1975-05-13T00:00:00"/>
  </r>
  <r>
    <n v="26309"/>
    <s v="Peet"/>
    <d v="2019-07-17T10:15:00"/>
    <x v="5"/>
    <x v="0"/>
    <n v="45"/>
    <s v="X631CV"/>
    <m/>
    <s v="L"/>
    <d v="1959-07-19T00:00:00"/>
  </r>
  <r>
    <n v="35859"/>
    <s v="Bruin"/>
    <d v="2019-07-19T09:15:00"/>
    <x v="5"/>
    <x v="0"/>
    <n v="45"/>
    <s v="X631CV"/>
    <m/>
    <s v="L"/>
    <d v="1967-04-21T00:00:00"/>
  </r>
  <r>
    <n v="31317"/>
    <s v="Zschuschen"/>
    <d v="2019-07-19T10:00:00"/>
    <x v="5"/>
    <x v="0"/>
    <n v="45"/>
    <s v="X631CV"/>
    <m/>
    <s v="L"/>
    <d v="1968-09-13T00:00:00"/>
  </r>
  <r>
    <n v="34535"/>
    <s v="Meij"/>
    <d v="2019-07-19T13:00:00"/>
    <x v="5"/>
    <x v="0"/>
    <n v="45"/>
    <s v="X631CV"/>
    <m/>
    <s v="L"/>
    <d v="1963-03-16T00:00:00"/>
  </r>
  <r>
    <n v="20948"/>
    <s v="Eftekharzadeh"/>
    <d v="2019-07-03T12:00:00"/>
    <x v="28"/>
    <x v="0"/>
    <n v="45"/>
    <s v="X631CV"/>
    <n v="0"/>
    <s v="L"/>
    <d v="1948-07-01T00:00:00"/>
  </r>
  <r>
    <n v="35854"/>
    <s v="Abouri"/>
    <d v="2019-07-03T13:00:00"/>
    <x v="28"/>
    <x v="0"/>
    <n v="45"/>
    <s v="X631CV"/>
    <n v="0"/>
    <s v="L"/>
    <d v="1992-06-28T00:00:00"/>
  </r>
  <r>
    <n v="36361"/>
    <s v="Petersen"/>
    <d v="2019-07-10T14:00:00"/>
    <x v="28"/>
    <x v="0"/>
    <n v="45"/>
    <s v="X631CV"/>
    <n v="0"/>
    <s v="L"/>
    <d v="1931-02-08T00:00:00"/>
  </r>
  <r>
    <n v="800"/>
    <s v="Samson"/>
    <d v="2019-07-10T14:30:00"/>
    <x v="28"/>
    <x v="0"/>
    <n v="45"/>
    <s v="X631CV"/>
    <m/>
    <s v="L"/>
    <d v="1952-07-12T00:00:00"/>
  </r>
  <r>
    <n v="32459"/>
    <s v="Smit-Kramer"/>
    <d v="2019-07-17T08:45:00"/>
    <x v="28"/>
    <x v="0"/>
    <n v="45"/>
    <s v="X631CV"/>
    <n v="0"/>
    <s v="L"/>
    <d v="1942-05-10T00:00:00"/>
  </r>
  <r>
    <n v="29031"/>
    <s v="Leopold-Vereb"/>
    <d v="2019-07-17T14:00:00"/>
    <x v="28"/>
    <x v="0"/>
    <n v="45"/>
    <s v="X631CV"/>
    <m/>
    <s v="L"/>
    <d v="1930-03-21T00:00:00"/>
  </r>
  <r>
    <n v="33796"/>
    <s v="Hubbard"/>
    <d v="2019-07-17T15:30:00"/>
    <x v="28"/>
    <x v="0"/>
    <n v="45"/>
    <s v="X631CV"/>
    <n v="0"/>
    <s v="L"/>
    <d v="1946-07-08T00:00:00"/>
  </r>
  <r>
    <n v="3639"/>
    <s v="Sebti"/>
    <d v="2019-07-08T10:30:00"/>
    <x v="6"/>
    <x v="0"/>
    <n v="45"/>
    <s v="X631CV"/>
    <n v="0"/>
    <s v="L"/>
    <d v="1989-05-06T00:00:00"/>
  </r>
  <r>
    <n v="17243"/>
    <s v="Beurs"/>
    <d v="2019-07-09T11:15:00"/>
    <x v="6"/>
    <x v="0"/>
    <n v="45"/>
    <s v="X631CV"/>
    <m/>
    <s v="L"/>
    <d v="1954-06-04T00:00:00"/>
  </r>
  <r>
    <n v="11142"/>
    <s v="Felifl"/>
    <d v="2019-07-09T13:15:00"/>
    <x v="6"/>
    <x v="0"/>
    <n v="45"/>
    <s v="X631CV"/>
    <m/>
    <s v="L"/>
    <d v="1960-04-19T00:00:00"/>
  </r>
  <r>
    <n v="36367"/>
    <s v="Rasoulian Shiadeh"/>
    <d v="2019-07-10T12:45:00"/>
    <x v="6"/>
    <x v="0"/>
    <n v="45"/>
    <s v="X631CV"/>
    <m/>
    <s v="L"/>
    <d v="1994-09-12T00:00:00"/>
  </r>
  <r>
    <n v="20482"/>
    <s v="Maurer"/>
    <d v="2019-07-10T15:15:00"/>
    <x v="6"/>
    <x v="0"/>
    <n v="45"/>
    <s v="X631CV"/>
    <n v="0"/>
    <s v="L"/>
    <d v="1948-10-22T00:00:00"/>
  </r>
  <r>
    <n v="26911"/>
    <s v="Werf-Elissen"/>
    <d v="2019-07-15T11:15:00"/>
    <x v="6"/>
    <x v="0"/>
    <n v="45"/>
    <s v="X631CV"/>
    <m/>
    <s v="L"/>
    <d v="1938-08-09T00:00:00"/>
  </r>
  <r>
    <n v="5889"/>
    <s v="Dorst-Smit"/>
    <d v="2019-07-15T13:00:00"/>
    <x v="6"/>
    <x v="0"/>
    <n v="45"/>
    <s v="X631CV"/>
    <n v="0"/>
    <s v="L"/>
    <d v="1960-12-08T00:00:00"/>
  </r>
  <r>
    <n v="25227"/>
    <s v="Onstenk"/>
    <d v="2019-07-15T14:00:00"/>
    <x v="6"/>
    <x v="0"/>
    <n v="45"/>
    <s v="X631CV"/>
    <n v="0"/>
    <s v="L"/>
    <d v="1950-05-06T00:00:00"/>
  </r>
  <r>
    <n v="29809"/>
    <s v="Ingen"/>
    <d v="2019-07-16T14:30:00"/>
    <x v="6"/>
    <x v="0"/>
    <n v="45"/>
    <s v="X631CV"/>
    <n v="0"/>
    <s v="L"/>
    <d v="1997-11-26T00:00:00"/>
  </r>
  <r>
    <n v="29173"/>
    <s v="Ouach"/>
    <d v="2019-07-17T09:15:00"/>
    <x v="6"/>
    <x v="0"/>
    <n v="45"/>
    <s v="X631CV"/>
    <m/>
    <s v="L"/>
    <d v="1981-11-13T00:00:00"/>
  </r>
  <r>
    <n v="29540"/>
    <s v="Kristofiak"/>
    <d v="2019-07-22T13:45:00"/>
    <x v="6"/>
    <x v="0"/>
    <n v="45"/>
    <s v="X631CV"/>
    <n v="0"/>
    <s v="L"/>
    <d v="1950-04-19T00:00:00"/>
  </r>
  <r>
    <n v="1683"/>
    <s v="Keijer"/>
    <d v="2019-07-23T11:15:00"/>
    <x v="6"/>
    <x v="0"/>
    <n v="45"/>
    <s v="X631CV"/>
    <m/>
    <s v="L"/>
    <d v="1973-08-29T00:00:00"/>
  </r>
  <r>
    <n v="34735"/>
    <s v="Bezooijen"/>
    <d v="2019-07-24T11:15:00"/>
    <x v="6"/>
    <x v="0"/>
    <n v="45"/>
    <s v="X631CV"/>
    <n v="0"/>
    <s v="L"/>
    <d v="1978-06-15T00:00:00"/>
  </r>
  <r>
    <n v="23049"/>
    <s v="Voordouw"/>
    <d v="2019-07-24T13:00:00"/>
    <x v="6"/>
    <x v="0"/>
    <n v="45"/>
    <s v="X631CV"/>
    <n v="0"/>
    <s v="L"/>
    <d v="1946-04-22T00:00:00"/>
  </r>
  <r>
    <n v="35925"/>
    <s v="Vilhena Lino"/>
    <d v="2019-07-29T11:15:00"/>
    <x v="6"/>
    <x v="0"/>
    <n v="45"/>
    <s v="X631CV"/>
    <n v="0"/>
    <s v="L"/>
    <d v="1960-02-29T00:00:00"/>
  </r>
  <r>
    <n v="33523"/>
    <s v="Borgeld"/>
    <d v="2019-07-29T14:00:00"/>
    <x v="6"/>
    <x v="0"/>
    <n v="45"/>
    <s v="X631CV"/>
    <n v="0"/>
    <s v="L"/>
    <d v="1982-12-14T00:00:00"/>
  </r>
  <r>
    <n v="35220"/>
    <s v="Kreek"/>
    <d v="2019-07-11T09:00:00"/>
    <x v="7"/>
    <x v="0"/>
    <n v="45"/>
    <s v="X631CV"/>
    <m/>
    <s v="L"/>
    <d v="1975-03-27T00:00:00"/>
  </r>
  <r>
    <n v="20299"/>
    <s v="Demirbacak"/>
    <d v="2019-07-12T13:30:00"/>
    <x v="7"/>
    <x v="0"/>
    <n v="45"/>
    <s v="X631CV"/>
    <m/>
    <s v="L"/>
    <d v="1953-03-01T00:00:00"/>
  </r>
  <r>
    <n v="14560"/>
    <s v="Groot"/>
    <d v="2019-07-18T13:15:00"/>
    <x v="7"/>
    <x v="0"/>
    <n v="45"/>
    <s v="X631CV"/>
    <m/>
    <s v="L"/>
    <d v="1962-05-20T00:00:00"/>
  </r>
  <r>
    <n v="22079"/>
    <s v="Verkruijsen"/>
    <d v="2019-07-19T08:15:00"/>
    <x v="7"/>
    <x v="0"/>
    <n v="45"/>
    <s v="X631CV"/>
    <m/>
    <s v="L"/>
    <d v="1985-12-08T00:00:00"/>
  </r>
  <r>
    <n v="36611"/>
    <s v="Jahangir"/>
    <d v="2019-07-19T14:15:00"/>
    <x v="7"/>
    <x v="0"/>
    <n v="45"/>
    <s v="X631CV"/>
    <n v="0"/>
    <s v="L"/>
    <d v="1955-06-12T00:00:00"/>
  </r>
  <r>
    <n v="28976"/>
    <s v="Ke"/>
    <d v="2019-07-25T10:00:00"/>
    <x v="7"/>
    <x v="0"/>
    <n v="45"/>
    <s v="X631CV"/>
    <n v="0"/>
    <s v="L"/>
    <d v="2006-10-13T00:00:00"/>
  </r>
  <r>
    <n v="32560"/>
    <s v="Cohen Paraira"/>
    <d v="2019-07-04T14:45:00"/>
    <x v="8"/>
    <x v="0"/>
    <n v="45"/>
    <s v="X631CV"/>
    <m/>
    <s v="L"/>
    <d v="1977-09-02T00:00:00"/>
  </r>
  <r>
    <n v="22084"/>
    <s v="Pol"/>
    <d v="2019-07-05T08:15:00"/>
    <x v="8"/>
    <x v="0"/>
    <n v="45"/>
    <s v="X631CV"/>
    <m/>
    <s v="L"/>
    <d v="1957-09-16T00:00:00"/>
  </r>
  <r>
    <n v="34964"/>
    <s v="Bouzelif"/>
    <d v="2019-07-11T15:15:00"/>
    <x v="8"/>
    <x v="0"/>
    <n v="45"/>
    <s v="X631CV"/>
    <m/>
    <s v="L"/>
    <d v="1983-01-18T00:00:00"/>
  </r>
  <r>
    <n v="35411"/>
    <s v="Beyde"/>
    <d v="2019-07-12T13:30:00"/>
    <x v="8"/>
    <x v="0"/>
    <n v="45"/>
    <s v="X631CV"/>
    <n v="0"/>
    <s v="L"/>
    <d v="1953-12-04T00:00:00"/>
  </r>
  <r>
    <n v="28809"/>
    <s v="Kuppers"/>
    <d v="2019-07-12T14:15:00"/>
    <x v="8"/>
    <x v="0"/>
    <n v="45"/>
    <s v="X631CV"/>
    <n v="0"/>
    <s v="L"/>
    <d v="2000-07-23T00:00:00"/>
  </r>
  <r>
    <n v="35405"/>
    <s v="Waal"/>
    <d v="2019-07-19T10:30:00"/>
    <x v="8"/>
    <x v="0"/>
    <n v="45"/>
    <s v="X631CV"/>
    <n v="0"/>
    <s v="L"/>
    <d v="1978-12-17T00:00:00"/>
  </r>
  <r>
    <n v="35157"/>
    <s v="Ebbers"/>
    <d v="2019-07-19T12:30:00"/>
    <x v="8"/>
    <x v="0"/>
    <n v="45"/>
    <s v="X631CV"/>
    <m/>
    <s v="L"/>
    <d v="1954-10-31T00:00:00"/>
  </r>
  <r>
    <n v="35730"/>
    <s v="Neuren"/>
    <d v="2019-07-25T10:00:00"/>
    <x v="8"/>
    <x v="0"/>
    <n v="45"/>
    <s v="X631CV"/>
    <n v="0"/>
    <s v="L"/>
    <d v="1958-06-17T00:00:00"/>
  </r>
  <r>
    <n v="35913"/>
    <s v="Knutzen"/>
    <d v="2019-07-25T13:00:00"/>
    <x v="8"/>
    <x v="0"/>
    <n v="45"/>
    <s v="X631CV"/>
    <m/>
    <s v="L"/>
    <d v="1957-04-01T00:00:00"/>
  </r>
  <r>
    <n v="35430"/>
    <s v="Verdonk-Blouw"/>
    <d v="2019-07-26T13:30:00"/>
    <x v="8"/>
    <x v="0"/>
    <n v="45"/>
    <s v="X631CV"/>
    <n v="0"/>
    <s v="L"/>
    <d v="1963-05-30T00:00:00"/>
  </r>
  <r>
    <n v="23501"/>
    <s v="Risseeuw-Cornelissen"/>
    <d v="2019-07-11T11:15:00"/>
    <x v="40"/>
    <x v="0"/>
    <n v="45"/>
    <s v="X631CV"/>
    <m/>
    <s v="L"/>
    <d v="1940-01-07T00:00:00"/>
  </r>
  <r>
    <n v="10685"/>
    <s v="Leeuwen"/>
    <d v="2019-07-11T15:00:00"/>
    <x v="40"/>
    <x v="0"/>
    <n v="45"/>
    <s v="X631CV"/>
    <m/>
    <s v="L"/>
    <d v="1997-07-19T00:00:00"/>
  </r>
  <r>
    <n v="18621"/>
    <s v="Kool"/>
    <d v="2019-07-25T08:45:00"/>
    <x v="40"/>
    <x v="0"/>
    <n v="45"/>
    <s v="X631CV"/>
    <n v="0"/>
    <s v="L"/>
    <d v="2004-01-09T00:00:00"/>
  </r>
  <r>
    <n v="36901"/>
    <s v="Berkhout"/>
    <d v="2019-07-25T10:45:00"/>
    <x v="40"/>
    <x v="0"/>
    <n v="45"/>
    <s v="X631CV"/>
    <m/>
    <s v="L"/>
    <d v="1965-08-14T00:00:00"/>
  </r>
  <r>
    <n v="36185"/>
    <s v="Scherpenzeel"/>
    <d v="2019-07-01T08:15:00"/>
    <x v="9"/>
    <x v="0"/>
    <n v="45"/>
    <s v="X631CV"/>
    <m/>
    <s v="L"/>
    <d v="1975-10-30T00:00:00"/>
  </r>
  <r>
    <n v="34186"/>
    <s v="Koster"/>
    <d v="2019-07-01T09:00:00"/>
    <x v="9"/>
    <x v="0"/>
    <n v="45"/>
    <s v="X631CV"/>
    <m/>
    <s v="L"/>
    <d v="1954-06-06T00:00:00"/>
  </r>
  <r>
    <n v="28213"/>
    <s v="Migo-Ranzijn"/>
    <d v="2019-07-01T13:00:00"/>
    <x v="9"/>
    <x v="0"/>
    <n v="45"/>
    <s v="X631CV"/>
    <m/>
    <s v="L"/>
    <d v="1944-03-24T00:00:00"/>
  </r>
  <r>
    <n v="27141"/>
    <s v="Aberrak-Iben Salah"/>
    <d v="2019-07-01T14:45:00"/>
    <x v="9"/>
    <x v="0"/>
    <n v="45"/>
    <s v="X631CV"/>
    <m/>
    <s v="L"/>
    <d v="1971-04-03T00:00:00"/>
  </r>
  <r>
    <n v="26620"/>
    <s v="Ruijg"/>
    <d v="2019-07-03T09:00:00"/>
    <x v="9"/>
    <x v="0"/>
    <n v="45"/>
    <s v="X631CV"/>
    <m/>
    <s v="L"/>
    <d v="1967-07-13T00:00:00"/>
  </r>
  <r>
    <n v="34590"/>
    <s v="Rejal"/>
    <d v="2019-07-03T11:00:00"/>
    <x v="9"/>
    <x v="0"/>
    <n v="45"/>
    <s v="X631CV"/>
    <n v="0"/>
    <s v="L"/>
    <d v="2002-03-01T00:00:00"/>
  </r>
  <r>
    <n v="26489"/>
    <s v="Stoker"/>
    <d v="2019-07-03T12:30:00"/>
    <x v="9"/>
    <x v="0"/>
    <n v="45"/>
    <s v="X631CV"/>
    <m/>
    <s v="L"/>
    <d v="1958-08-31T00:00:00"/>
  </r>
  <r>
    <n v="25485"/>
    <s v="Gleysteen"/>
    <d v="2019-07-03T13:15:00"/>
    <x v="9"/>
    <x v="0"/>
    <n v="45"/>
    <s v="X631CV"/>
    <m/>
    <s v="L"/>
    <d v="1961-12-07T00:00:00"/>
  </r>
  <r>
    <n v="26707"/>
    <s v="Zuidinga"/>
    <d v="2019-07-03T13:45:00"/>
    <x v="9"/>
    <x v="0"/>
    <n v="45"/>
    <s v="X631CV"/>
    <m/>
    <s v="L"/>
    <d v="1973-12-30T00:00:00"/>
  </r>
  <r>
    <n v="25664"/>
    <s v="Mohamedhoesein"/>
    <d v="2019-07-03T14:30:00"/>
    <x v="9"/>
    <x v="0"/>
    <n v="45"/>
    <s v="X631CV"/>
    <m/>
    <s v="L"/>
    <d v="1955-10-18T00:00:00"/>
  </r>
  <r>
    <n v="19377"/>
    <s v="Weehuizen"/>
    <d v="2019-07-03T15:15:00"/>
    <x v="9"/>
    <x v="0"/>
    <n v="45"/>
    <s v="X631CV"/>
    <m/>
    <s v="L"/>
    <d v="1998-03-12T00:00:00"/>
  </r>
  <r>
    <n v="11849"/>
    <s v="Dubbeld"/>
    <d v="2019-07-10T10:00:00"/>
    <x v="9"/>
    <x v="0"/>
    <n v="45"/>
    <s v="X631CV"/>
    <m/>
    <s v="L"/>
    <d v="1998-02-04T00:00:00"/>
  </r>
  <r>
    <n v="36599"/>
    <s v="Loenen"/>
    <d v="2019-07-10T10:45:00"/>
    <x v="9"/>
    <x v="0"/>
    <n v="45"/>
    <s v="X631CV"/>
    <m/>
    <s v="L"/>
    <d v="2003-07-25T00:00:00"/>
  </r>
  <r>
    <n v="10222"/>
    <s v="Berg"/>
    <d v="2019-07-10T12:30:00"/>
    <x v="9"/>
    <x v="0"/>
    <n v="45"/>
    <s v="X631CV"/>
    <n v="0"/>
    <s v="L"/>
    <d v="1950-12-19T00:00:00"/>
  </r>
  <r>
    <n v="17766"/>
    <s v="Bilici"/>
    <d v="2019-07-10T13:15:00"/>
    <x v="9"/>
    <x v="0"/>
    <n v="45"/>
    <s v="X631CV"/>
    <m/>
    <s v="L"/>
    <d v="1992-06-16T00:00:00"/>
  </r>
  <r>
    <n v="6553"/>
    <s v="Haverkamp"/>
    <d v="2019-07-10T14:00:00"/>
    <x v="9"/>
    <x v="0"/>
    <n v="45"/>
    <s v="X631CV"/>
    <m/>
    <s v="L"/>
    <d v="1988-04-01T00:00:00"/>
  </r>
  <r>
    <n v="25620"/>
    <s v="Safriti"/>
    <d v="2019-07-15T08:45:00"/>
    <x v="9"/>
    <x v="0"/>
    <n v="45"/>
    <s v="X631CV"/>
    <m/>
    <s v="L"/>
    <d v="1987-03-13T00:00:00"/>
  </r>
  <r>
    <n v="35507"/>
    <s v="Buijs"/>
    <d v="2019-07-15T09:30:00"/>
    <x v="9"/>
    <x v="0"/>
    <n v="45"/>
    <s v="X631CV"/>
    <m/>
    <s v="L"/>
    <d v="1958-07-20T00:00:00"/>
  </r>
  <r>
    <n v="279"/>
    <s v="Schreuder"/>
    <d v="2019-07-15T10:15:00"/>
    <x v="9"/>
    <x v="0"/>
    <n v="45"/>
    <s v="X631CV"/>
    <m/>
    <s v="L"/>
    <d v="1989-03-13T00:00:00"/>
  </r>
  <r>
    <n v="29173"/>
    <s v="Ouach"/>
    <d v="2019-07-17T08:45:00"/>
    <x v="9"/>
    <x v="0"/>
    <n v="45"/>
    <s v="X631CV"/>
    <m/>
    <s v="L"/>
    <d v="1981-11-13T00:00:00"/>
  </r>
  <r>
    <n v="27874"/>
    <s v="Sarpong"/>
    <d v="2019-07-17T09:30:00"/>
    <x v="9"/>
    <x v="0"/>
    <n v="45"/>
    <s v="X631CV"/>
    <m/>
    <s v="L"/>
    <d v="1997-06-29T00:00:00"/>
  </r>
  <r>
    <n v="2582"/>
    <s v="Kandoussi"/>
    <d v="2019-07-17T10:15:00"/>
    <x v="9"/>
    <x v="0"/>
    <n v="45"/>
    <s v="X631CV"/>
    <m/>
    <s v="L"/>
    <d v="1989-06-29T00:00:00"/>
  </r>
  <r>
    <n v="9569"/>
    <s v="Kamphuis"/>
    <d v="2019-07-17T12:00:00"/>
    <x v="9"/>
    <x v="0"/>
    <n v="45"/>
    <s v="X631CV"/>
    <m/>
    <s v="L"/>
    <d v="1972-06-05T00:00:00"/>
  </r>
  <r>
    <n v="36484"/>
    <s v="Hees"/>
    <d v="2019-07-22T08:15:00"/>
    <x v="9"/>
    <x v="0"/>
    <n v="45"/>
    <s v="X631CV"/>
    <m/>
    <s v="L"/>
    <d v="2003-02-26T00:00:00"/>
  </r>
  <r>
    <n v="35562"/>
    <s v="Verweij"/>
    <d v="2019-07-22T11:15:00"/>
    <x v="9"/>
    <x v="0"/>
    <n v="45"/>
    <s v="X631CV"/>
    <n v="0"/>
    <s v="L"/>
    <d v="1985-07-29T00:00:00"/>
  </r>
  <r>
    <n v="28711"/>
    <s v="Vos"/>
    <d v="2019-07-24T09:00:00"/>
    <x v="9"/>
    <x v="0"/>
    <n v="45"/>
    <s v="X631CV"/>
    <m/>
    <s v="L"/>
    <d v="1992-09-29T00:00:00"/>
  </r>
  <r>
    <n v="23049"/>
    <s v="Voordouw"/>
    <d v="2019-07-24T12:30:00"/>
    <x v="9"/>
    <x v="0"/>
    <n v="45"/>
    <s v="X631CV"/>
    <m/>
    <s v="L"/>
    <d v="1946-04-22T00:00:00"/>
  </r>
  <r>
    <n v="28174"/>
    <s v="Schneider"/>
    <d v="2019-07-24T13:45:00"/>
    <x v="9"/>
    <x v="0"/>
    <n v="45"/>
    <s v="X631CV"/>
    <n v="0"/>
    <s v="L"/>
    <d v="1954-01-19T00:00:00"/>
  </r>
  <r>
    <n v="35336"/>
    <s v="Horst van Daalen"/>
    <d v="2019-07-29T11:15:00"/>
    <x v="9"/>
    <x v="0"/>
    <n v="45"/>
    <s v="X631CV"/>
    <m/>
    <s v="L"/>
    <d v="1931-05-22T00:00:00"/>
  </r>
  <r>
    <n v="33523"/>
    <s v="Borgeld"/>
    <d v="2019-07-29T14:30:00"/>
    <x v="9"/>
    <x v="0"/>
    <n v="45"/>
    <s v="X631CV"/>
    <m/>
    <s v="L"/>
    <d v="1982-12-14T00:00:00"/>
  </r>
  <r>
    <n v="3297"/>
    <s v="Hanssen"/>
    <d v="2019-07-29T15:15:00"/>
    <x v="9"/>
    <x v="0"/>
    <n v="45"/>
    <s v="X631CV"/>
    <m/>
    <s v="L"/>
    <d v="1980-05-10T00:00:00"/>
  </r>
  <r>
    <n v="10696"/>
    <s v="Heijde"/>
    <d v="2019-07-31T09:15:00"/>
    <x v="9"/>
    <x v="0"/>
    <n v="45"/>
    <s v="X631CV"/>
    <m/>
    <s v="L"/>
    <d v="1972-10-08T00:00:00"/>
  </r>
  <r>
    <n v="31214"/>
    <s v="Gharnati"/>
    <d v="2019-07-31T10:45:00"/>
    <x v="9"/>
    <x v="0"/>
    <n v="45"/>
    <s v="X631CV"/>
    <m/>
    <s v="L"/>
    <d v="1998-09-02T00:00:00"/>
  </r>
  <r>
    <n v="31899"/>
    <s v="Appeldorn"/>
    <d v="2019-07-31T15:15:00"/>
    <x v="9"/>
    <x v="0"/>
    <n v="45"/>
    <s v="X631CV"/>
    <m/>
    <s v="L"/>
    <d v="1971-02-19T00:00:00"/>
  </r>
  <r>
    <n v="29128"/>
    <s v="Veenings"/>
    <d v="2019-07-04T09:15:00"/>
    <x v="10"/>
    <x v="0"/>
    <n v="45"/>
    <s v="X631CV"/>
    <m/>
    <s v="L"/>
    <d v="2006-07-10T00:00:00"/>
  </r>
  <r>
    <n v="20263"/>
    <s v="Dijk"/>
    <d v="2019-07-04T10:00:00"/>
    <x v="10"/>
    <x v="0"/>
    <n v="45"/>
    <s v="X631CV"/>
    <m/>
    <s v="L"/>
    <d v="1965-02-14T00:00:00"/>
  </r>
  <r>
    <n v="24208"/>
    <s v="Bogert"/>
    <d v="2019-07-04T10:45:00"/>
    <x v="10"/>
    <x v="0"/>
    <n v="45"/>
    <s v="X631CV"/>
    <n v="0"/>
    <s v="L"/>
    <d v="1981-08-09T00:00:00"/>
  </r>
  <r>
    <n v="24639"/>
    <s v="Torn"/>
    <d v="2019-07-04T12:30:00"/>
    <x v="10"/>
    <x v="0"/>
    <n v="45"/>
    <s v="X631CV"/>
    <n v="0"/>
    <s v="L"/>
    <d v="1978-06-13T00:00:00"/>
  </r>
  <r>
    <n v="15447"/>
    <s v="Bogaard"/>
    <d v="2019-07-04T13:45:00"/>
    <x v="10"/>
    <x v="0"/>
    <n v="45"/>
    <s v="X631CV"/>
    <n v="0"/>
    <s v="L"/>
    <d v="1983-05-11T00:00:00"/>
  </r>
  <r>
    <n v="13982"/>
    <s v="Attar"/>
    <d v="2019-07-05T09:15:00"/>
    <x v="10"/>
    <x v="0"/>
    <n v="45"/>
    <s v="X631CV"/>
    <n v="0"/>
    <s v="L"/>
    <d v="1997-05-24T00:00:00"/>
  </r>
  <r>
    <n v="25244"/>
    <s v="Walle"/>
    <d v="2019-07-05T13:15:00"/>
    <x v="10"/>
    <x v="0"/>
    <n v="45"/>
    <s v="X631CV"/>
    <m/>
    <s v="L"/>
    <d v="2007-05-30T00:00:00"/>
  </r>
  <r>
    <n v="15906"/>
    <s v="Wit"/>
    <d v="2019-07-12T09:30:00"/>
    <x v="10"/>
    <x v="0"/>
    <n v="45"/>
    <s v="X631CV"/>
    <n v="0"/>
    <s v="L"/>
    <d v="2003-06-16T00:00:00"/>
  </r>
  <r>
    <n v="29600"/>
    <s v="Ouchou"/>
    <d v="2019-07-12T10:00:00"/>
    <x v="10"/>
    <x v="0"/>
    <n v="45"/>
    <s v="X631CV"/>
    <m/>
    <s v="L"/>
    <d v="1984-12-08T00:00:00"/>
  </r>
  <r>
    <n v="27544"/>
    <s v="Bakker"/>
    <d v="2019-07-12T12:30:00"/>
    <x v="10"/>
    <x v="0"/>
    <n v="45"/>
    <s v="X631CV"/>
    <n v="0"/>
    <s v="L"/>
    <d v="1981-06-22T00:00:00"/>
  </r>
  <r>
    <n v="33818"/>
    <s v="Hofman"/>
    <d v="2019-07-12T15:15:00"/>
    <x v="10"/>
    <x v="0"/>
    <n v="45"/>
    <s v="X631CV"/>
    <n v="0"/>
    <s v="L"/>
    <d v="1957-10-30T00:00:00"/>
  </r>
  <r>
    <n v="33648"/>
    <s v="Salemans"/>
    <d v="2019-07-19T08:15:00"/>
    <x v="10"/>
    <x v="0"/>
    <n v="45"/>
    <s v="X631CV"/>
    <m/>
    <s v="L"/>
    <d v="1951-07-15T00:00:00"/>
  </r>
  <r>
    <n v="26909"/>
    <s v="Haverkort"/>
    <d v="2019-07-19T13:30:00"/>
    <x v="10"/>
    <x v="0"/>
    <n v="45"/>
    <s v="X631CV"/>
    <m/>
    <s v="L"/>
    <d v="1962-03-22T00:00:00"/>
  </r>
  <r>
    <n v="36185"/>
    <s v="Scherpenzeel"/>
    <d v="2019-07-19T14:45:00"/>
    <x v="10"/>
    <x v="0"/>
    <n v="45"/>
    <s v="X631CV"/>
    <m/>
    <s v="L"/>
    <d v="1975-10-30T00:00:00"/>
  </r>
  <r>
    <n v="28711"/>
    <s v="Vos"/>
    <d v="2019-07-24T09:45:00"/>
    <x v="10"/>
    <x v="0"/>
    <n v="45"/>
    <s v="X631CV"/>
    <m/>
    <s v="L"/>
    <d v="1992-09-29T00:00:00"/>
  </r>
  <r>
    <n v="1140"/>
    <s v="Beek"/>
    <d v="2019-07-24T12:30:00"/>
    <x v="10"/>
    <x v="0"/>
    <n v="45"/>
    <s v="X631CV"/>
    <m/>
    <s v="L"/>
    <d v="1979-08-18T00:00:00"/>
  </r>
  <r>
    <n v="3718"/>
    <s v="Hansen"/>
    <d v="2019-07-25T12:30:00"/>
    <x v="10"/>
    <x v="0"/>
    <n v="45"/>
    <s v="X631CV"/>
    <m/>
    <s v="L"/>
    <d v="1959-08-09T00:00:00"/>
  </r>
  <r>
    <n v="1450"/>
    <s v="Koemar"/>
    <d v="2019-07-25T13:15:00"/>
    <x v="10"/>
    <x v="0"/>
    <n v="45"/>
    <s v="X631CV"/>
    <m/>
    <s v="L"/>
    <d v="1977-03-18T00:00:00"/>
  </r>
  <r>
    <n v="35947"/>
    <s v="Loenen"/>
    <d v="2019-07-26T08:15:00"/>
    <x v="10"/>
    <x v="0"/>
    <n v="45"/>
    <s v="X631CV"/>
    <n v="0"/>
    <s v="L"/>
    <d v="2000-01-14T00:00:00"/>
  </r>
  <r>
    <n v="19905"/>
    <s v="Vreeken"/>
    <d v="2019-07-26T14:15:00"/>
    <x v="10"/>
    <x v="0"/>
    <n v="45"/>
    <s v="X631CV"/>
    <m/>
    <s v="L"/>
    <d v="1959-09-12T00:00:00"/>
  </r>
  <r>
    <n v="2924"/>
    <s v="Boekhoff"/>
    <d v="2019-07-31T12:30:00"/>
    <x v="10"/>
    <x v="0"/>
    <n v="45"/>
    <s v="X631CV"/>
    <m/>
    <s v="L"/>
    <d v="1993-04-22T00:00:00"/>
  </r>
  <r>
    <n v="30473"/>
    <s v="Boer"/>
    <d v="2019-07-31T13:15:00"/>
    <x v="10"/>
    <x v="0"/>
    <n v="45"/>
    <s v="X631CV"/>
    <m/>
    <s v="L"/>
    <d v="1989-04-25T00:00:00"/>
  </r>
  <r>
    <n v="20041"/>
    <s v="Groothedde"/>
    <d v="2019-07-02T12:30:00"/>
    <x v="50"/>
    <x v="0"/>
    <n v="45"/>
    <s v="X631CV"/>
    <n v="0"/>
    <s v="L"/>
    <d v="1961-11-14T00:00:00"/>
  </r>
  <r>
    <n v="20581"/>
    <s v="Aoulad Abdellah"/>
    <d v="2019-07-02T14:30:00"/>
    <x v="50"/>
    <x v="0"/>
    <n v="45"/>
    <s v="X631CV"/>
    <n v="0"/>
    <s v="L"/>
    <d v="1983-10-17T00:00:00"/>
  </r>
  <r>
    <n v="27545"/>
    <s v="ANGELOVA"/>
    <d v="2019-07-01T09:15:00"/>
    <x v="11"/>
    <x v="0"/>
    <n v="45"/>
    <s v="X631CV"/>
    <m/>
    <s v="L"/>
    <d v="2004-03-05T00:00:00"/>
  </r>
  <r>
    <n v="2285"/>
    <s v="Priesman"/>
    <d v="2019-07-01T11:15:00"/>
    <x v="11"/>
    <x v="0"/>
    <n v="45"/>
    <s v="X631CV"/>
    <m/>
    <s v="L"/>
    <d v="1986-06-17T00:00:00"/>
  </r>
  <r>
    <n v="16561"/>
    <s v="White"/>
    <d v="2019-07-01T12:30:00"/>
    <x v="11"/>
    <x v="0"/>
    <n v="45"/>
    <s v="X631CV"/>
    <m/>
    <s v="L"/>
    <d v="2000-04-14T00:00:00"/>
  </r>
  <r>
    <n v="18654"/>
    <s v="Kind"/>
    <d v="2019-07-01T14:30:00"/>
    <x v="11"/>
    <x v="0"/>
    <n v="45"/>
    <s v="X631CV"/>
    <m/>
    <s v="L"/>
    <d v="2003-07-25T00:00:00"/>
  </r>
  <r>
    <n v="10417"/>
    <s v="Benning"/>
    <d v="2019-07-01T15:15:00"/>
    <x v="11"/>
    <x v="0"/>
    <n v="45"/>
    <s v="X631CV"/>
    <m/>
    <s v="L"/>
    <d v="2003-02-22T00:00:00"/>
  </r>
  <r>
    <n v="1693"/>
    <s v="Wesseling"/>
    <d v="2019-07-02T08:45:00"/>
    <x v="11"/>
    <x v="0"/>
    <n v="45"/>
    <s v="X631CV"/>
    <m/>
    <s v="L"/>
    <d v="1998-07-26T00:00:00"/>
  </r>
  <r>
    <n v="7112"/>
    <s v="Stuitje"/>
    <d v="2019-07-02T10:30:00"/>
    <x v="11"/>
    <x v="0"/>
    <n v="45"/>
    <s v="X631CV"/>
    <m/>
    <s v="L"/>
    <d v="1994-10-08T00:00:00"/>
  </r>
  <r>
    <n v="34654"/>
    <s v="Kalapnat"/>
    <d v="2019-07-02T11:15:00"/>
    <x v="11"/>
    <x v="0"/>
    <n v="45"/>
    <s v="X631CV"/>
    <m/>
    <s v="L"/>
    <d v="2002-12-24T00:00:00"/>
  </r>
  <r>
    <n v="36209"/>
    <s v="Grant"/>
    <d v="2019-07-03T08:45:00"/>
    <x v="11"/>
    <x v="0"/>
    <n v="45"/>
    <s v="X631CV"/>
    <m/>
    <s v="L"/>
    <d v="2012-05-12T00:00:00"/>
  </r>
  <r>
    <n v="25607"/>
    <s v="Aalbers"/>
    <d v="2019-07-03T10:30:00"/>
    <x v="11"/>
    <x v="0"/>
    <n v="45"/>
    <s v="X631CV"/>
    <m/>
    <s v="L"/>
    <d v="2011-08-05T00:00:00"/>
  </r>
  <r>
    <n v="674"/>
    <s v="Rous"/>
    <d v="2019-07-03T11:15:00"/>
    <x v="11"/>
    <x v="0"/>
    <n v="45"/>
    <s v="X631CV"/>
    <m/>
    <s v="L"/>
    <d v="2000-03-07T00:00:00"/>
  </r>
  <r>
    <n v="31769"/>
    <s v="Hoezen"/>
    <d v="2019-07-03T13:45:00"/>
    <x v="11"/>
    <x v="0"/>
    <n v="45"/>
    <s v="X631CV"/>
    <m/>
    <s v="L"/>
    <d v="2008-10-14T00:00:00"/>
  </r>
  <r>
    <n v="30647"/>
    <s v="Hoezen"/>
    <d v="2019-07-03T14:30:00"/>
    <x v="11"/>
    <x v="0"/>
    <n v="45"/>
    <s v="X631CV"/>
    <m/>
    <s v="L"/>
    <d v="2008-10-14T00:00:00"/>
  </r>
  <r>
    <n v="28296"/>
    <s v="Iqbal"/>
    <d v="2019-07-03T15:15:00"/>
    <x v="11"/>
    <x v="0"/>
    <n v="45"/>
    <s v="X631CV"/>
    <m/>
    <s v="L"/>
    <d v="2011-06-04T00:00:00"/>
  </r>
  <r>
    <n v="36190"/>
    <s v="Schouten"/>
    <d v="2019-07-08T10:15:00"/>
    <x v="11"/>
    <x v="0"/>
    <n v="45"/>
    <s v="X631CV"/>
    <m/>
    <s v="L"/>
    <d v="2013-10-28T00:00:00"/>
  </r>
  <r>
    <n v="11165"/>
    <s v="Gocen"/>
    <d v="2019-07-08T13:30:00"/>
    <x v="11"/>
    <x v="0"/>
    <n v="45"/>
    <s v="X631CV"/>
    <m/>
    <s v="L"/>
    <d v="1996-07-16T00:00:00"/>
  </r>
  <r>
    <n v="31261"/>
    <s v="Geeris"/>
    <d v="2019-07-08T15:15:00"/>
    <x v="11"/>
    <x v="0"/>
    <n v="45"/>
    <s v="X631CV"/>
    <m/>
    <s v="L"/>
    <d v="2011-08-31T00:00:00"/>
  </r>
  <r>
    <n v="32608"/>
    <s v="Dijk"/>
    <d v="2019-07-09T10:15:00"/>
    <x v="11"/>
    <x v="0"/>
    <n v="45"/>
    <s v="X631CV"/>
    <n v="0"/>
    <s v="L"/>
    <d v="2010-07-17T00:00:00"/>
  </r>
  <r>
    <n v="27412"/>
    <s v="Coplu"/>
    <d v="2019-07-15T08:15:00"/>
    <x v="11"/>
    <x v="0"/>
    <n v="45"/>
    <s v="X631CV"/>
    <m/>
    <s v="L"/>
    <d v="1998-03-28T00:00:00"/>
  </r>
  <r>
    <n v="13997"/>
    <s v="Simons"/>
    <d v="2019-07-15T09:00:00"/>
    <x v="11"/>
    <x v="0"/>
    <n v="45"/>
    <s v="X631CV"/>
    <m/>
    <s v="L"/>
    <d v="1998-05-31T00:00:00"/>
  </r>
  <r>
    <n v="4086"/>
    <s v="Landkroon"/>
    <d v="2019-07-15T09:45:00"/>
    <x v="11"/>
    <x v="0"/>
    <n v="45"/>
    <s v="X631CV"/>
    <m/>
    <s v="L"/>
    <d v="2003-08-11T00:00:00"/>
  </r>
  <r>
    <n v="21370"/>
    <s v="Lankai-Mills"/>
    <d v="2019-07-15T12:30:00"/>
    <x v="11"/>
    <x v="0"/>
    <n v="45"/>
    <s v="X631CV"/>
    <m/>
    <s v="L"/>
    <d v="2006-10-29T00:00:00"/>
  </r>
  <r>
    <n v="33286"/>
    <s v="Stekelenburg"/>
    <d v="2019-07-16T08:45:00"/>
    <x v="11"/>
    <x v="0"/>
    <n v="45"/>
    <s v="X631CV"/>
    <m/>
    <s v="L"/>
    <d v="2011-05-25T00:00:00"/>
  </r>
  <r>
    <n v="12440"/>
    <s v="Jokhoe"/>
    <d v="2019-07-16T10:15:00"/>
    <x v="11"/>
    <x v="0"/>
    <n v="45"/>
    <s v="X631CV"/>
    <m/>
    <s v="L"/>
    <d v="1997-05-03T00:00:00"/>
  </r>
  <r>
    <n v="34382"/>
    <s v="Oulad Ben Salah"/>
    <d v="2019-07-16T12:30:00"/>
    <x v="11"/>
    <x v="0"/>
    <n v="45"/>
    <s v="X631CV"/>
    <n v="0"/>
    <s v="L"/>
    <d v="2009-05-28T00:00:00"/>
  </r>
  <r>
    <n v="26099"/>
    <s v="Ruiters"/>
    <d v="2019-07-16T13:15:00"/>
    <x v="11"/>
    <x v="0"/>
    <n v="45"/>
    <s v="X631CV"/>
    <m/>
    <s v="L"/>
    <d v="2006-06-22T00:00:00"/>
  </r>
  <r>
    <n v="16185"/>
    <s v="Pieterson"/>
    <d v="2019-07-16T14:45:00"/>
    <x v="11"/>
    <x v="0"/>
    <n v="45"/>
    <s v="X631CV"/>
    <m/>
    <s v="L"/>
    <d v="1974-05-28T00:00:00"/>
  </r>
  <r>
    <n v="29384"/>
    <s v="Narain"/>
    <d v="2019-07-17T08:45:00"/>
    <x v="11"/>
    <x v="0"/>
    <n v="45"/>
    <s v="X631CV"/>
    <n v="0"/>
    <s v="L"/>
    <d v="2011-02-09T00:00:00"/>
  </r>
  <r>
    <n v="35795"/>
    <s v="Simsek"/>
    <d v="2019-07-17T10:30:00"/>
    <x v="11"/>
    <x v="0"/>
    <n v="45"/>
    <s v="X631CV"/>
    <m/>
    <s v="L"/>
    <d v="2011-03-29T00:00:00"/>
  </r>
  <r>
    <n v="15241"/>
    <s v="Sins"/>
    <d v="2019-07-17T11:15:00"/>
    <x v="11"/>
    <x v="0"/>
    <n v="45"/>
    <s v="X631CV"/>
    <m/>
    <s v="L"/>
    <d v="1972-12-15T00:00:00"/>
  </r>
  <r>
    <n v="36209"/>
    <s v="Grant"/>
    <d v="2019-07-17T12:30:00"/>
    <x v="11"/>
    <x v="0"/>
    <n v="45"/>
    <s v="X631CV"/>
    <m/>
    <s v="L"/>
    <d v="2012-05-12T00:00:00"/>
  </r>
  <r>
    <n v="24654"/>
    <s v="Wattimury"/>
    <d v="2019-07-17T13:15:00"/>
    <x v="11"/>
    <x v="0"/>
    <n v="45"/>
    <s v="X631CV"/>
    <m/>
    <s v="L"/>
    <d v="2002-01-12T00:00:00"/>
  </r>
  <r>
    <n v="6400"/>
    <s v="Kwayie"/>
    <d v="2019-07-18T08:15:00"/>
    <x v="11"/>
    <x v="0"/>
    <n v="45"/>
    <s v="X631CV"/>
    <n v="0"/>
    <s v="L"/>
    <d v="1995-03-02T00:00:00"/>
  </r>
  <r>
    <n v="25382"/>
    <s v="Brink"/>
    <d v="2019-07-18T09:00:00"/>
    <x v="11"/>
    <x v="0"/>
    <n v="45"/>
    <s v="X631CV"/>
    <n v="0"/>
    <s v="L"/>
    <d v="2008-10-31T00:00:00"/>
  </r>
  <r>
    <n v="5818"/>
    <s v="Lamur"/>
    <d v="2019-07-18T09:45:00"/>
    <x v="11"/>
    <x v="0"/>
    <n v="45"/>
    <s v="X631CV"/>
    <m/>
    <s v="L"/>
    <d v="2003-01-14T00:00:00"/>
  </r>
  <r>
    <n v="13831"/>
    <s v="Abaroudi"/>
    <d v="2019-07-18T10:30:00"/>
    <x v="11"/>
    <x v="0"/>
    <n v="45"/>
    <s v="X631CV"/>
    <m/>
    <s v="L"/>
    <d v="1986-06-20T00:00:00"/>
  </r>
  <r>
    <n v="29845"/>
    <s v="Arar"/>
    <d v="2019-07-22T09:15:00"/>
    <x v="11"/>
    <x v="0"/>
    <n v="45"/>
    <s v="X631CV"/>
    <m/>
    <s v="L"/>
    <d v="2010-09-04T00:00:00"/>
  </r>
  <r>
    <n v="24626"/>
    <s v="Doganay"/>
    <d v="2019-07-22T10:00:00"/>
    <x v="11"/>
    <x v="0"/>
    <n v="45"/>
    <s v="X631CV"/>
    <m/>
    <s v="L"/>
    <d v="2011-04-04T00:00:00"/>
  </r>
  <r>
    <n v="13156"/>
    <s v="Prins"/>
    <d v="2019-07-22T10:45:00"/>
    <x v="11"/>
    <x v="0"/>
    <n v="45"/>
    <s v="X631CV"/>
    <m/>
    <s v="L"/>
    <d v="1998-08-07T00:00:00"/>
  </r>
  <r>
    <n v="13839"/>
    <s v="Loenen"/>
    <d v="2019-07-22T12:30:00"/>
    <x v="11"/>
    <x v="0"/>
    <n v="45"/>
    <s v="X631CV"/>
    <m/>
    <s v="L"/>
    <d v="1955-03-17T00:00:00"/>
  </r>
  <r>
    <n v="1669"/>
    <s v="Wijks"/>
    <d v="2019-07-22T13:15:00"/>
    <x v="11"/>
    <x v="0"/>
    <n v="45"/>
    <s v="X631CV"/>
    <m/>
    <s v="L"/>
    <d v="1994-05-24T00:00:00"/>
  </r>
  <r>
    <n v="12895"/>
    <s v="Hersbach"/>
    <d v="2019-07-22T14:00:00"/>
    <x v="11"/>
    <x v="0"/>
    <n v="45"/>
    <s v="X631CV"/>
    <m/>
    <s v="L"/>
    <d v="1999-09-26T00:00:00"/>
  </r>
  <r>
    <n v="35776"/>
    <s v="Carneiro Rezende"/>
    <d v="2019-07-22T15:15:00"/>
    <x v="11"/>
    <x v="0"/>
    <n v="45"/>
    <s v="X631CV"/>
    <m/>
    <s v="L"/>
    <d v="2012-08-24T00:00:00"/>
  </r>
  <r>
    <n v="33766"/>
    <s v="Sutherland"/>
    <d v="2019-07-23T08:15:00"/>
    <x v="11"/>
    <x v="0"/>
    <n v="45"/>
    <s v="X631CV"/>
    <m/>
    <s v="L"/>
    <d v="2013-08-28T00:00:00"/>
  </r>
  <r>
    <n v="11336"/>
    <s v="Limon"/>
    <d v="2019-07-23T11:15:00"/>
    <x v="11"/>
    <x v="0"/>
    <n v="45"/>
    <s v="X631CV"/>
    <m/>
    <s v="L"/>
    <d v="1997-10-19T00:00:00"/>
  </r>
  <r>
    <n v="3281"/>
    <s v="Held"/>
    <d v="2019-07-23T13:00:00"/>
    <x v="11"/>
    <x v="0"/>
    <n v="45"/>
    <s v="X631CV"/>
    <m/>
    <s v="L"/>
    <d v="1988-01-12T00:00:00"/>
  </r>
  <r>
    <n v="13302"/>
    <s v="Kotb"/>
    <d v="2019-07-23T13:45:00"/>
    <x v="11"/>
    <x v="0"/>
    <n v="45"/>
    <s v="X631CV"/>
    <m/>
    <s v="L"/>
    <d v="2001-05-31T00:00:00"/>
  </r>
  <r>
    <n v="10930"/>
    <s v="Wouda"/>
    <d v="2019-07-23T15:15:00"/>
    <x v="11"/>
    <x v="0"/>
    <n v="45"/>
    <s v="X631CV"/>
    <m/>
    <s v="L"/>
    <d v="1995-04-20T00:00:00"/>
  </r>
  <r>
    <n v="33604"/>
    <s v="Paardekooper"/>
    <d v="2019-07-24T09:45:00"/>
    <x v="11"/>
    <x v="0"/>
    <n v="45"/>
    <s v="X631CV"/>
    <m/>
    <s v="L"/>
    <d v="2013-07-19T00:00:00"/>
  </r>
  <r>
    <n v="30248"/>
    <s v="Ekris"/>
    <d v="2019-07-24T13:00:00"/>
    <x v="11"/>
    <x v="0"/>
    <n v="45"/>
    <s v="X631CV"/>
    <n v="0"/>
    <s v="L"/>
    <d v="2008-11-23T00:00:00"/>
  </r>
  <r>
    <n v="17079"/>
    <s v="Khaoudi"/>
    <d v="2019-07-24T13:45:00"/>
    <x v="11"/>
    <x v="0"/>
    <n v="45"/>
    <s v="X631CV"/>
    <m/>
    <s v="L"/>
    <d v="2006-06-18T00:00:00"/>
  </r>
  <r>
    <n v="4701"/>
    <s v="Daniels"/>
    <d v="2019-07-24T14:30:00"/>
    <x v="11"/>
    <x v="0"/>
    <n v="45"/>
    <s v="X631CV"/>
    <m/>
    <s v="L"/>
    <d v="2003-04-28T00:00:00"/>
  </r>
  <r>
    <n v="36209"/>
    <s v="Grant"/>
    <d v="2019-07-24T15:45:00"/>
    <x v="11"/>
    <x v="0"/>
    <n v="45"/>
    <s v="X631CV"/>
    <n v="0"/>
    <s v="L"/>
    <d v="2012-05-12T00:00:00"/>
  </r>
  <r>
    <n v="36817"/>
    <s v="Kassem"/>
    <d v="2019-07-25T08:15:00"/>
    <x v="11"/>
    <x v="0"/>
    <n v="45"/>
    <s v="X631CV"/>
    <n v="0"/>
    <s v="L"/>
    <d v="2015-05-14T00:00:00"/>
  </r>
  <r>
    <n v="9856"/>
    <s v="Hettema"/>
    <d v="2019-07-25T09:00:00"/>
    <x v="11"/>
    <x v="0"/>
    <n v="45"/>
    <s v="X631CV"/>
    <m/>
    <s v="L"/>
    <d v="2003-07-08T00:00:00"/>
  </r>
  <r>
    <n v="13544"/>
    <s v="Hadi"/>
    <d v="2019-07-25T09:45:00"/>
    <x v="11"/>
    <x v="0"/>
    <n v="45"/>
    <s v="X631CV"/>
    <m/>
    <s v="L"/>
    <d v="2004-01-01T00:00:00"/>
  </r>
  <r>
    <n v="36455"/>
    <s v="Ozel"/>
    <d v="2019-07-25T10:30:00"/>
    <x v="11"/>
    <x v="0"/>
    <n v="45"/>
    <s v="X631CV"/>
    <n v="0"/>
    <s v="L"/>
    <d v="2008-02-22T00:00:00"/>
  </r>
  <r>
    <n v="14185"/>
    <s v="Rooijen"/>
    <d v="2019-07-25T11:15:00"/>
    <x v="11"/>
    <x v="0"/>
    <n v="45"/>
    <s v="X631CV"/>
    <m/>
    <s v="L"/>
    <d v="1981-03-18T00:00:00"/>
  </r>
  <r>
    <n v="10964"/>
    <s v="Matsumoto"/>
    <d v="2019-07-29T08:15:00"/>
    <x v="11"/>
    <x v="0"/>
    <n v="45"/>
    <s v="X631CV"/>
    <n v="0"/>
    <s v="L"/>
    <d v="1993-04-15T00:00:00"/>
  </r>
  <r>
    <n v="12873"/>
    <s v="Oostheim"/>
    <d v="2019-07-29T10:30:00"/>
    <x v="11"/>
    <x v="0"/>
    <n v="45"/>
    <s v="X631CV"/>
    <m/>
    <s v="L"/>
    <d v="1961-09-08T00:00:00"/>
  </r>
  <r>
    <n v="10878"/>
    <s v="Paragh"/>
    <d v="2019-07-29T11:15:00"/>
    <x v="11"/>
    <x v="0"/>
    <n v="45"/>
    <s v="X631CV"/>
    <m/>
    <s v="L"/>
    <d v="1994-09-22T00:00:00"/>
  </r>
  <r>
    <n v="33271"/>
    <s v="Luttikhuizen"/>
    <d v="2019-07-29T12:30:00"/>
    <x v="11"/>
    <x v="0"/>
    <n v="45"/>
    <s v="X631CV"/>
    <m/>
    <s v="L"/>
    <d v="2009-04-28T00:00:00"/>
  </r>
  <r>
    <n v="10658"/>
    <s v="Suppiah"/>
    <d v="2019-07-29T14:00:00"/>
    <x v="11"/>
    <x v="0"/>
    <n v="45"/>
    <s v="X631CV"/>
    <m/>
    <s v="L"/>
    <d v="2002-10-09T00:00:00"/>
  </r>
  <r>
    <n v="4730"/>
    <s v="Ibrahimi"/>
    <d v="2019-07-29T15:15:00"/>
    <x v="11"/>
    <x v="0"/>
    <n v="45"/>
    <s v="X631CV"/>
    <m/>
    <s v="L"/>
    <d v="1998-12-20T00:00:00"/>
  </r>
  <r>
    <n v="11704"/>
    <s v="Wit"/>
    <d v="2019-07-30T09:15:00"/>
    <x v="11"/>
    <x v="0"/>
    <n v="45"/>
    <s v="X631CV"/>
    <m/>
    <s v="L"/>
    <d v="2003-11-02T00:00:00"/>
  </r>
  <r>
    <n v="9651"/>
    <s v="Monkel"/>
    <d v="2019-07-30T10:30:00"/>
    <x v="11"/>
    <x v="0"/>
    <n v="45"/>
    <s v="X631CV"/>
    <n v="0"/>
    <s v="L"/>
    <d v="2000-03-27T00:00:00"/>
  </r>
  <r>
    <n v="36817"/>
    <s v="Kassem"/>
    <d v="2019-07-30T11:15:00"/>
    <x v="11"/>
    <x v="0"/>
    <n v="45"/>
    <s v="X631CV"/>
    <n v="0"/>
    <s v="L"/>
    <d v="2015-05-14T00:00:00"/>
  </r>
  <r>
    <n v="23722"/>
    <s v="Oduro"/>
    <d v="2019-07-30T12:30:00"/>
    <x v="11"/>
    <x v="0"/>
    <n v="45"/>
    <s v="X631CV"/>
    <m/>
    <s v="L"/>
    <d v="2007-10-13T00:00:00"/>
  </r>
  <r>
    <n v="5653"/>
    <s v="Clercq"/>
    <d v="2019-07-30T13:15:00"/>
    <x v="11"/>
    <x v="0"/>
    <n v="45"/>
    <s v="X631CV"/>
    <m/>
    <s v="L"/>
    <d v="1993-03-06T00:00:00"/>
  </r>
  <r>
    <n v="16578"/>
    <s v="Heimensem"/>
    <d v="2019-07-30T14:00:00"/>
    <x v="11"/>
    <x v="0"/>
    <n v="45"/>
    <s v="X631CV"/>
    <n v="0"/>
    <s v="L"/>
    <d v="1999-04-21T00:00:00"/>
  </r>
  <r>
    <n v="12983"/>
    <s v="Wit"/>
    <d v="2019-07-31T08:45:00"/>
    <x v="11"/>
    <x v="0"/>
    <n v="45"/>
    <s v="X631CV"/>
    <m/>
    <s v="L"/>
    <d v="1997-03-21T00:00:00"/>
  </r>
  <r>
    <n v="12489"/>
    <s v="Cumberbatch"/>
    <d v="2019-07-31T10:30:00"/>
    <x v="11"/>
    <x v="0"/>
    <n v="45"/>
    <s v="X631CV"/>
    <m/>
    <s v="L"/>
    <d v="1997-09-03T00:00:00"/>
  </r>
  <r>
    <n v="10466"/>
    <s v="Hoek"/>
    <d v="2019-07-31T12:30:00"/>
    <x v="11"/>
    <x v="0"/>
    <n v="45"/>
    <s v="X631CV"/>
    <m/>
    <s v="L"/>
    <d v="1967-09-12T00:00:00"/>
  </r>
  <r>
    <n v="31467"/>
    <s v="Pejovic"/>
    <d v="2019-07-31T13:15:00"/>
    <x v="11"/>
    <x v="0"/>
    <n v="45"/>
    <s v="X631CV"/>
    <m/>
    <s v="L"/>
    <d v="2012-05-20T00:00:00"/>
  </r>
  <r>
    <n v="31466"/>
    <s v="Pejovic"/>
    <d v="2019-07-31T14:00:00"/>
    <x v="11"/>
    <x v="0"/>
    <n v="45"/>
    <s v="X631CV"/>
    <m/>
    <s v="L"/>
    <d v="2012-05-20T00:00:00"/>
  </r>
  <r>
    <n v="25116"/>
    <s v="Huiberts"/>
    <d v="2019-07-31T14:45:00"/>
    <x v="11"/>
    <x v="0"/>
    <n v="45"/>
    <s v="X631CV"/>
    <m/>
    <s v="L"/>
    <d v="1992-05-28T00:00:00"/>
  </r>
  <r>
    <n v="3751"/>
    <s v="Arvilias"/>
    <d v="2019-07-17T12:30:00"/>
    <x v="41"/>
    <x v="0"/>
    <n v="45"/>
    <s v="X631CV"/>
    <n v="0"/>
    <s v="L"/>
    <d v="1970-01-26T00:00:00"/>
  </r>
  <r>
    <n v="1573"/>
    <s v="Bahadur"/>
    <d v="2019-07-24T12:30:00"/>
    <x v="41"/>
    <x v="0"/>
    <n v="45"/>
    <s v="X631CV"/>
    <m/>
    <s v="L"/>
    <d v="1969-10-01T00:00:00"/>
  </r>
  <r>
    <n v="1783"/>
    <s v="Wix"/>
    <d v="2019-07-24T13:15:00"/>
    <x v="41"/>
    <x v="0"/>
    <n v="45"/>
    <s v="X631CV"/>
    <m/>
    <s v="L"/>
    <d v="1984-02-09T00:00:00"/>
  </r>
  <r>
    <n v="36855"/>
    <s v="Moeradjan"/>
    <d v="2019-07-01T12:30:00"/>
    <x v="12"/>
    <x v="0"/>
    <n v="45"/>
    <s v="X631CV"/>
    <m/>
    <s v="L"/>
    <d v="1964-04-23T00:00:00"/>
  </r>
  <r>
    <n v="1195"/>
    <s v="Beunder"/>
    <d v="2019-07-04T09:30:00"/>
    <x v="12"/>
    <x v="0"/>
    <n v="45"/>
    <s v="X631CV"/>
    <m/>
    <s v="L"/>
    <d v="1974-04-04T00:00:00"/>
  </r>
  <r>
    <n v="25201"/>
    <s v="Neslo"/>
    <d v="2019-07-04T10:15:00"/>
    <x v="12"/>
    <x v="0"/>
    <n v="45"/>
    <s v="X631CV"/>
    <m/>
    <s v="L"/>
    <d v="1971-11-07T00:00:00"/>
  </r>
  <r>
    <n v="33923"/>
    <s v="Smit"/>
    <d v="2019-07-04T13:30:00"/>
    <x v="12"/>
    <x v="0"/>
    <n v="45"/>
    <s v="X631CV"/>
    <m/>
    <s v="L"/>
    <d v="2003-12-06T00:00:00"/>
  </r>
  <r>
    <n v="36555"/>
    <s v="Winters"/>
    <d v="2019-07-04T14:15:00"/>
    <x v="12"/>
    <x v="0"/>
    <n v="45"/>
    <s v="X631CV"/>
    <m/>
    <s v="L"/>
    <d v="1952-03-15T00:00:00"/>
  </r>
  <r>
    <n v="26160"/>
    <s v="Ietswaard"/>
    <d v="2019-07-08T10:30:00"/>
    <x v="12"/>
    <x v="0"/>
    <n v="45"/>
    <s v="X631CV"/>
    <n v="0"/>
    <s v="L"/>
    <d v="1949-06-27T00:00:00"/>
  </r>
  <r>
    <n v="31455"/>
    <s v="Brandenburg"/>
    <d v="2019-07-08T13:45:00"/>
    <x v="12"/>
    <x v="0"/>
    <n v="45"/>
    <s v="X631CV"/>
    <n v="0"/>
    <s v="L"/>
    <d v="2003-12-02T00:00:00"/>
  </r>
  <r>
    <n v="29247"/>
    <s v="Stobbelaar"/>
    <d v="2019-07-11T15:00:00"/>
    <x v="12"/>
    <x v="0"/>
    <n v="45"/>
    <s v="X631CV"/>
    <n v="0"/>
    <s v="L"/>
    <d v="1970-03-18T00:00:00"/>
  </r>
  <r>
    <n v="1195"/>
    <s v="Beunder"/>
    <d v="2019-07-11T15:45:00"/>
    <x v="12"/>
    <x v="0"/>
    <n v="45"/>
    <s v="X631CV"/>
    <n v="0"/>
    <s v="L"/>
    <d v="1974-04-04T00:00:00"/>
  </r>
  <r>
    <n v="36855"/>
    <s v="Moeradjan"/>
    <d v="2019-07-15T11:00:00"/>
    <x v="12"/>
    <x v="0"/>
    <n v="45"/>
    <s v="X631CV"/>
    <m/>
    <s v="L"/>
    <d v="1964-04-23T00:00:00"/>
  </r>
  <r>
    <n v="25584"/>
    <s v="Janzee"/>
    <d v="2019-07-15T14:45:00"/>
    <x v="12"/>
    <x v="0"/>
    <n v="45"/>
    <s v="X631CV"/>
    <m/>
    <s v="L"/>
    <d v="1994-03-06T00:00:00"/>
  </r>
  <r>
    <n v="36555"/>
    <s v="Winters"/>
    <d v="2019-07-18T10:00:00"/>
    <x v="12"/>
    <x v="0"/>
    <n v="45"/>
    <s v="X631CV"/>
    <n v="0"/>
    <s v="L"/>
    <d v="1952-03-15T00:00:00"/>
  </r>
  <r>
    <n v="37012"/>
    <s v="Bol"/>
    <d v="2019-07-18T15:15:00"/>
    <x v="12"/>
    <x v="0"/>
    <n v="45"/>
    <s v="X631CV"/>
    <n v="0"/>
    <s v="L"/>
    <d v="1954-07-04T00:00:00"/>
  </r>
  <r>
    <n v="35907"/>
    <s v="Kastelein"/>
    <d v="2019-07-22T13:00:00"/>
    <x v="12"/>
    <x v="0"/>
    <n v="45"/>
    <s v="X631CV"/>
    <n v="0"/>
    <s v="L"/>
    <d v="1954-10-28T00:00:00"/>
  </r>
  <r>
    <n v="32861"/>
    <s v="Koppers"/>
    <d v="2019-07-29T09:00:00"/>
    <x v="12"/>
    <x v="0"/>
    <n v="45"/>
    <s v="X631CV"/>
    <n v="0"/>
    <s v="L"/>
    <d v="1994-08-18T00:00:00"/>
  </r>
  <r>
    <n v="33357"/>
    <s v="Voet-Alma"/>
    <d v="2019-07-29T14:00:00"/>
    <x v="12"/>
    <x v="0"/>
    <n v="45"/>
    <s v="X631CV"/>
    <n v="0"/>
    <s v="L"/>
    <d v="1941-10-20T00:00:00"/>
  </r>
  <r>
    <n v="9799"/>
    <s v="Bruine"/>
    <d v="2019-07-02T13:30:00"/>
    <x v="1"/>
    <x v="0"/>
    <n v="45"/>
    <s v="X631CV"/>
    <n v="0"/>
    <s v="L"/>
    <d v="1953-08-07T00:00:00"/>
  </r>
  <r>
    <n v="33368"/>
    <s v="Schouwenburg"/>
    <d v="2019-07-16T08:45:00"/>
    <x v="1"/>
    <x v="0"/>
    <n v="45"/>
    <s v="X631CV"/>
    <m/>
    <s v="L"/>
    <d v="1975-12-07T00:00:00"/>
  </r>
  <r>
    <n v="18815"/>
    <s v="Görtzen"/>
    <d v="2019-07-23T11:15:00"/>
    <x v="1"/>
    <x v="0"/>
    <n v="45"/>
    <s v="X631CV"/>
    <m/>
    <s v="L"/>
    <d v="1948-10-30T00:00:00"/>
  </r>
  <r>
    <n v="19327"/>
    <s v="Schelt"/>
    <d v="2019-07-23T15:00:00"/>
    <x v="1"/>
    <x v="0"/>
    <n v="45"/>
    <s v="X631CV"/>
    <n v="0"/>
    <s v="L"/>
    <d v="1958-08-06T00:00:00"/>
  </r>
  <r>
    <n v="29311"/>
    <s v="Uslu"/>
    <d v="2019-07-02T10:45:00"/>
    <x v="13"/>
    <x v="0"/>
    <n v="45"/>
    <s v="X631CV"/>
    <n v="0"/>
    <s v="L"/>
    <d v="1998-02-11T00:00:00"/>
  </r>
  <r>
    <n v="13204"/>
    <s v="KARAKOSE"/>
    <d v="2019-07-05T13:30:00"/>
    <x v="13"/>
    <x v="0"/>
    <n v="45"/>
    <s v="X631CV"/>
    <m/>
    <s v="L"/>
    <d v="1997-05-02T00:00:00"/>
  </r>
  <r>
    <n v="35226"/>
    <s v="Onrust"/>
    <d v="2019-07-09T14:15:00"/>
    <x v="13"/>
    <x v="0"/>
    <n v="45"/>
    <s v="X631CV"/>
    <m/>
    <s v="L"/>
    <d v="1966-12-13T00:00:00"/>
  </r>
  <r>
    <n v="33016"/>
    <s v="Molling"/>
    <d v="2019-07-16T13:00:00"/>
    <x v="13"/>
    <x v="0"/>
    <n v="45"/>
    <s v="X631CV"/>
    <n v="0"/>
    <s v="L"/>
    <d v="1997-06-06T00:00:00"/>
  </r>
  <r>
    <n v="35007"/>
    <s v="Madi"/>
    <d v="2019-07-01T08:30:00"/>
    <x v="42"/>
    <x v="0"/>
    <n v="45"/>
    <s v="X631CV"/>
    <m/>
    <s v="L"/>
    <d v="2014-01-09T00:00:00"/>
  </r>
  <r>
    <n v="33117"/>
    <s v="Taha"/>
    <d v="2019-07-01T09:15:00"/>
    <x v="42"/>
    <x v="0"/>
    <n v="45"/>
    <s v="X631CV"/>
    <n v="0"/>
    <s v="L"/>
    <d v="2012-10-08T00:00:00"/>
  </r>
  <r>
    <n v="27896"/>
    <s v="Sevim"/>
    <d v="2019-07-01T14:30:00"/>
    <x v="42"/>
    <x v="0"/>
    <n v="45"/>
    <s v="X631CV"/>
    <m/>
    <s v="L"/>
    <d v="2007-02-03T00:00:00"/>
  </r>
  <r>
    <n v="15480"/>
    <s v="Chialastri"/>
    <d v="2019-07-03T08:15:00"/>
    <x v="42"/>
    <x v="0"/>
    <n v="45"/>
    <s v="X631CV"/>
    <m/>
    <s v="L"/>
    <d v="2006-10-24T00:00:00"/>
  </r>
  <r>
    <n v="23358"/>
    <s v="Nysztor"/>
    <d v="2019-07-10T09:15:00"/>
    <x v="42"/>
    <x v="0"/>
    <n v="45"/>
    <s v="X631CV"/>
    <m/>
    <s v="L"/>
    <d v="2010-02-27T00:00:00"/>
  </r>
  <r>
    <n v="34743"/>
    <s v="Musa"/>
    <d v="2019-07-10T10:00:00"/>
    <x v="42"/>
    <x v="0"/>
    <n v="45"/>
    <s v="X631CV"/>
    <m/>
    <s v="L"/>
    <d v="2014-04-10T00:00:00"/>
  </r>
  <r>
    <n v="20758"/>
    <s v="Ahalli"/>
    <d v="2019-07-10T11:15:00"/>
    <x v="42"/>
    <x v="0"/>
    <n v="45"/>
    <s v="X631CV"/>
    <m/>
    <s v="L"/>
    <d v="2008-03-16T00:00:00"/>
  </r>
  <r>
    <n v="24379"/>
    <s v="Iftikhar"/>
    <d v="2019-07-15T09:15:00"/>
    <x v="42"/>
    <x v="0"/>
    <n v="45"/>
    <s v="X631CV"/>
    <m/>
    <s v="L"/>
    <d v="2008-06-06T00:00:00"/>
  </r>
  <r>
    <n v="18194"/>
    <s v="Steenen"/>
    <d v="2019-07-15T13:15:00"/>
    <x v="42"/>
    <x v="0"/>
    <n v="45"/>
    <s v="X631CV"/>
    <m/>
    <s v="L"/>
    <d v="1990-07-22T00:00:00"/>
  </r>
  <r>
    <n v="25124"/>
    <s v="Bodur"/>
    <d v="2019-07-15T14:00:00"/>
    <x v="42"/>
    <x v="0"/>
    <n v="45"/>
    <s v="X631CV"/>
    <m/>
    <s v="L"/>
    <d v="1997-10-08T00:00:00"/>
  </r>
  <r>
    <n v="24746"/>
    <s v="Kalinov"/>
    <d v="2019-07-15T14:45:00"/>
    <x v="42"/>
    <x v="0"/>
    <n v="45"/>
    <s v="X631CV"/>
    <m/>
    <s v="L"/>
    <d v="2010-12-05T00:00:00"/>
  </r>
  <r>
    <n v="9916"/>
    <s v="Carolina"/>
    <d v="2019-07-18T10:15:00"/>
    <x v="42"/>
    <x v="0"/>
    <n v="45"/>
    <s v="X631CV"/>
    <n v="0"/>
    <s v="L"/>
    <d v="1976-08-21T00:00:00"/>
  </r>
  <r>
    <n v="24205"/>
    <s v="Broeke"/>
    <d v="2019-07-24T10:30:00"/>
    <x v="42"/>
    <x v="0"/>
    <n v="45"/>
    <s v="X631CV"/>
    <m/>
    <s v="L"/>
    <d v="2006-06-14T00:00:00"/>
  </r>
  <r>
    <n v="4701"/>
    <s v="Daniels"/>
    <d v="2019-07-24T13:30:00"/>
    <x v="42"/>
    <x v="0"/>
    <n v="45"/>
    <s v="X631CV"/>
    <m/>
    <s v="L"/>
    <d v="2003-04-28T00:00:00"/>
  </r>
  <r>
    <n v="36183"/>
    <s v="Kirici"/>
    <d v="2019-07-24T14:30:00"/>
    <x v="42"/>
    <x v="0"/>
    <n v="45"/>
    <s v="X631CV"/>
    <m/>
    <s v="L"/>
    <d v="2015-08-05T00:00:00"/>
  </r>
  <r>
    <n v="20892"/>
    <s v="Velliam"/>
    <d v="2019-07-31T09:45:00"/>
    <x v="42"/>
    <x v="0"/>
    <n v="45"/>
    <s v="X631CV"/>
    <n v="0"/>
    <s v="L"/>
    <d v="2007-02-17T00:00:00"/>
  </r>
  <r>
    <n v="31075"/>
    <s v="Velliam"/>
    <d v="2019-07-31T10:30:00"/>
    <x v="42"/>
    <x v="0"/>
    <n v="45"/>
    <s v="X631CV"/>
    <n v="0"/>
    <s v="L"/>
    <d v="2009-12-31T00:00:00"/>
  </r>
  <r>
    <n v="33172"/>
    <s v="Ousbih"/>
    <d v="2019-07-31T11:15:00"/>
    <x v="42"/>
    <x v="0"/>
    <n v="45"/>
    <s v="X631CV"/>
    <m/>
    <s v="L"/>
    <d v="2003-02-08T00:00:00"/>
  </r>
  <r>
    <n v="4840"/>
    <s v="Mire"/>
    <d v="2019-07-31T14:30:00"/>
    <x v="42"/>
    <x v="0"/>
    <n v="45"/>
    <s v="X631CV"/>
    <m/>
    <s v="L"/>
    <d v="1992-10-31T00:00:00"/>
  </r>
  <r>
    <n v="34812"/>
    <s v="Aktaou"/>
    <d v="2019-07-31T15:15:00"/>
    <x v="42"/>
    <x v="0"/>
    <n v="45"/>
    <s v="X631CV"/>
    <m/>
    <s v="L"/>
    <d v="2014-11-07T00:00:00"/>
  </r>
  <r>
    <n v="33234"/>
    <s v="Staring"/>
    <d v="2019-07-02T12:30:00"/>
    <x v="14"/>
    <x v="0"/>
    <n v="45"/>
    <s v="X631CV"/>
    <m/>
    <s v="L"/>
    <d v="1965-03-28T00:00:00"/>
  </r>
  <r>
    <n v="36425"/>
    <s v="Furlani"/>
    <d v="2019-07-02T14:45:00"/>
    <x v="14"/>
    <x v="0"/>
    <n v="45"/>
    <s v="X631CV"/>
    <n v="0"/>
    <s v="L"/>
    <d v="1964-08-08T00:00:00"/>
  </r>
  <r>
    <n v="36257"/>
    <s v="Pennink"/>
    <d v="2019-07-05T08:45:00"/>
    <x v="14"/>
    <x v="0"/>
    <n v="45"/>
    <s v="X631CV"/>
    <n v="0"/>
    <s v="L"/>
    <d v="1950-04-09T00:00:00"/>
  </r>
  <r>
    <n v="36034"/>
    <s v="Bus"/>
    <d v="2019-07-05T15:00:00"/>
    <x v="14"/>
    <x v="0"/>
    <n v="45"/>
    <s v="X631CV"/>
    <m/>
    <s v="L"/>
    <d v="2013-03-15T00:00:00"/>
  </r>
  <r>
    <n v="35345"/>
    <s v="Bueren"/>
    <d v="2019-07-09T10:15:00"/>
    <x v="14"/>
    <x v="0"/>
    <n v="45"/>
    <s v="X631CV"/>
    <m/>
    <s v="L"/>
    <d v="1967-05-18T00:00:00"/>
  </r>
  <r>
    <n v="33965"/>
    <s v="Gijn"/>
    <d v="2019-07-09T11:00:00"/>
    <x v="14"/>
    <x v="0"/>
    <n v="45"/>
    <s v="X631CV"/>
    <n v="0"/>
    <s v="L"/>
    <d v="1953-12-03T00:00:00"/>
  </r>
  <r>
    <n v="10442"/>
    <s v="Bakker"/>
    <d v="2019-07-09T14:30:00"/>
    <x v="14"/>
    <x v="0"/>
    <n v="45"/>
    <s v="X631CV"/>
    <m/>
    <s v="L"/>
    <d v="1967-02-11T00:00:00"/>
  </r>
  <r>
    <n v="31079"/>
    <s v="Nijdam"/>
    <d v="2019-07-12T09:30:00"/>
    <x v="14"/>
    <x v="0"/>
    <n v="45"/>
    <s v="X631CV"/>
    <m/>
    <s v="L"/>
    <d v="1966-01-15T00:00:00"/>
  </r>
  <r>
    <n v="14712"/>
    <s v="Zutphen"/>
    <d v="2019-07-16T13:30:00"/>
    <x v="14"/>
    <x v="0"/>
    <n v="45"/>
    <s v="X631CV"/>
    <m/>
    <s v="L"/>
    <d v="1950-06-26T00:00:00"/>
  </r>
  <r>
    <n v="35441"/>
    <s v="Iren"/>
    <d v="2019-07-19T10:45:00"/>
    <x v="14"/>
    <x v="0"/>
    <n v="45"/>
    <s v="X631CV"/>
    <m/>
    <s v="L"/>
    <d v="1953-07-24T00:00:00"/>
  </r>
  <r>
    <n v="36595"/>
    <s v="Dames-Bokern"/>
    <d v="2019-07-19T12:30:00"/>
    <x v="14"/>
    <x v="0"/>
    <n v="45"/>
    <s v="X631CV"/>
    <m/>
    <s v="L"/>
    <d v="1959-01-25T00:00:00"/>
  </r>
  <r>
    <n v="35306"/>
    <s v="Potse"/>
    <d v="2019-07-23T10:30:00"/>
    <x v="14"/>
    <x v="0"/>
    <n v="45"/>
    <s v="X631CV"/>
    <m/>
    <s v="L"/>
    <d v="1971-06-04T00:00:00"/>
  </r>
  <r>
    <n v="28169"/>
    <s v="Pel"/>
    <d v="2019-07-23T11:15:00"/>
    <x v="14"/>
    <x v="0"/>
    <n v="45"/>
    <s v="X631CV"/>
    <m/>
    <s v="L"/>
    <d v="1943-01-04T00:00:00"/>
  </r>
  <r>
    <n v="15480"/>
    <s v="Chialastri"/>
    <d v="2019-07-03T08:45:00"/>
    <x v="15"/>
    <x v="0"/>
    <n v="45"/>
    <s v="X631CV"/>
    <m/>
    <s v="L"/>
    <d v="2006-10-24T00:00:00"/>
  </r>
  <r>
    <n v="20154"/>
    <s v="Smit"/>
    <d v="2019-07-03T09:30:00"/>
    <x v="15"/>
    <x v="0"/>
    <n v="45"/>
    <s v="X631CV"/>
    <m/>
    <s v="L"/>
    <d v="2001-03-05T00:00:00"/>
  </r>
  <r>
    <n v="21483"/>
    <s v="Dooren"/>
    <d v="2019-07-03T10:15:00"/>
    <x v="15"/>
    <x v="0"/>
    <n v="45"/>
    <s v="X631CV"/>
    <m/>
    <s v="L"/>
    <d v="2006-11-13T00:00:00"/>
  </r>
  <r>
    <n v="10340"/>
    <s v="Ising"/>
    <d v="2019-07-04T09:45:00"/>
    <x v="15"/>
    <x v="0"/>
    <n v="45"/>
    <s v="X631CV"/>
    <m/>
    <s v="L"/>
    <d v="1970-12-11T00:00:00"/>
  </r>
  <r>
    <n v="2091"/>
    <s v="Candemir"/>
    <d v="2019-07-17T08:45:00"/>
    <x v="15"/>
    <x v="0"/>
    <n v="45"/>
    <s v="X631CV"/>
    <m/>
    <s v="L"/>
    <d v="1975-04-25T00:00:00"/>
  </r>
  <r>
    <n v="30434"/>
    <s v="Wieting"/>
    <d v="2019-07-18T09:30:00"/>
    <x v="15"/>
    <x v="0"/>
    <n v="45"/>
    <s v="X631CV"/>
    <m/>
    <s v="L"/>
    <d v="1959-07-29T00:00:00"/>
  </r>
  <r>
    <n v="21294"/>
    <s v="Maijkels"/>
    <d v="2019-07-22T13:30:00"/>
    <x v="15"/>
    <x v="0"/>
    <n v="45"/>
    <s v="X631CV"/>
    <m/>
    <s v="L"/>
    <d v="1949-08-23T00:00:00"/>
  </r>
  <r>
    <n v="3051"/>
    <s v="Veld"/>
    <d v="2019-07-22T14:45:00"/>
    <x v="15"/>
    <x v="0"/>
    <n v="45"/>
    <s v="X631CV"/>
    <m/>
    <s v="L"/>
    <d v="1996-06-07T00:00:00"/>
  </r>
  <r>
    <n v="28789"/>
    <s v="Soussi"/>
    <d v="2019-07-24T10:30:00"/>
    <x v="15"/>
    <x v="0"/>
    <n v="45"/>
    <s v="X631CV"/>
    <m/>
    <s v="L"/>
    <d v="1951-07-01T00:00:00"/>
  </r>
  <r>
    <n v="15480"/>
    <s v="Chialastri"/>
    <d v="2019-07-24T11:15:00"/>
    <x v="15"/>
    <x v="0"/>
    <n v="45"/>
    <s v="X631CV"/>
    <m/>
    <s v="L"/>
    <d v="2006-10-24T00:00:00"/>
  </r>
  <r>
    <n v="5414"/>
    <s v="Rahmaty"/>
    <d v="2019-07-01T11:00:00"/>
    <x v="43"/>
    <x v="0"/>
    <n v="45"/>
    <s v="X631CV"/>
    <n v="0"/>
    <s v="L"/>
    <d v="1963-02-03T00:00:00"/>
  </r>
  <r>
    <n v="17888"/>
    <s v="IJlst"/>
    <d v="2019-07-01T08:15:00"/>
    <x v="17"/>
    <x v="0"/>
    <n v="45"/>
    <s v="X631CV"/>
    <m/>
    <s v="L"/>
    <d v="1946-08-23T00:00:00"/>
  </r>
  <r>
    <n v="676"/>
    <s v="Rademaker"/>
    <d v="2019-07-01T09:00:00"/>
    <x v="17"/>
    <x v="0"/>
    <n v="45"/>
    <s v="X631CV"/>
    <m/>
    <s v="L"/>
    <d v="1952-04-16T00:00:00"/>
  </r>
  <r>
    <n v="36368"/>
    <s v="Groot"/>
    <d v="2019-07-01T13:00:00"/>
    <x v="17"/>
    <x v="0"/>
    <n v="45"/>
    <s v="X631CV"/>
    <m/>
    <s v="L"/>
    <d v="1952-01-19T00:00:00"/>
  </r>
  <r>
    <n v="36174"/>
    <s v="Polder-van der Haven"/>
    <d v="2019-07-01T14:45:00"/>
    <x v="17"/>
    <x v="0"/>
    <n v="45"/>
    <s v="X631CV"/>
    <m/>
    <s v="L"/>
    <d v="1966-04-24T00:00:00"/>
  </r>
  <r>
    <n v="676"/>
    <s v="Rademaker"/>
    <d v="2019-07-03T08:15:00"/>
    <x v="17"/>
    <x v="0"/>
    <n v="45"/>
    <s v="X631CV"/>
    <m/>
    <s v="L"/>
    <d v="1952-04-16T00:00:00"/>
  </r>
  <r>
    <n v="4387"/>
    <s v="Merenciana"/>
    <d v="2019-07-03T09:30:00"/>
    <x v="17"/>
    <x v="0"/>
    <n v="45"/>
    <s v="X631CV"/>
    <m/>
    <s v="L"/>
    <d v="1948-06-02T00:00:00"/>
  </r>
  <r>
    <n v="36167"/>
    <s v="Heuvel"/>
    <d v="2019-07-03T11:15:00"/>
    <x v="17"/>
    <x v="0"/>
    <n v="45"/>
    <s v="X631CV"/>
    <m/>
    <s v="L"/>
    <d v="1954-06-20T00:00:00"/>
  </r>
  <r>
    <n v="35972"/>
    <s v="Voorenberghe"/>
    <d v="2019-07-08T09:30:00"/>
    <x v="17"/>
    <x v="0"/>
    <n v="45"/>
    <s v="X631CV"/>
    <n v="0"/>
    <s v="L"/>
    <d v="1953-05-11T00:00:00"/>
  </r>
  <r>
    <n v="36174"/>
    <s v="Polder-van der Haven"/>
    <d v="2019-07-08T14:00:00"/>
    <x v="17"/>
    <x v="0"/>
    <n v="45"/>
    <s v="X631CV"/>
    <m/>
    <s v="L"/>
    <d v="1966-04-24T00:00:00"/>
  </r>
  <r>
    <n v="24313"/>
    <s v="Luthart-Rötgers"/>
    <d v="2019-07-08T14:45:00"/>
    <x v="17"/>
    <x v="0"/>
    <n v="45"/>
    <s v="X631CV"/>
    <n v="0"/>
    <s v="L"/>
    <d v="1960-05-16T00:00:00"/>
  </r>
  <r>
    <n v="11510"/>
    <s v="Kloosterman"/>
    <d v="2019-07-09T08:15:00"/>
    <x v="17"/>
    <x v="0"/>
    <n v="45"/>
    <s v="X631CV"/>
    <m/>
    <s v="L"/>
    <d v="1949-10-05T00:00:00"/>
  </r>
  <r>
    <n v="23278"/>
    <s v="Knebel"/>
    <d v="2019-07-09T09:45:00"/>
    <x v="17"/>
    <x v="0"/>
    <n v="45"/>
    <s v="X631CV"/>
    <m/>
    <s v="L"/>
    <d v="1952-04-21T00:00:00"/>
  </r>
  <r>
    <n v="28157"/>
    <s v="POUSTILNIKOFF-POT"/>
    <d v="2019-07-10T08:15:00"/>
    <x v="17"/>
    <x v="0"/>
    <n v="45"/>
    <s v="X631CV"/>
    <n v="0"/>
    <s v="L"/>
    <d v="1935-07-12T00:00:00"/>
  </r>
  <r>
    <n v="21369"/>
    <s v="Acikgoz-Acikgoz"/>
    <d v="2019-07-10T09:15:00"/>
    <x v="17"/>
    <x v="0"/>
    <n v="45"/>
    <s v="X631CV"/>
    <m/>
    <s v="L"/>
    <d v="1963-12-10T00:00:00"/>
  </r>
  <r>
    <n v="12247"/>
    <s v="Groenveld-Vloeimans"/>
    <d v="2019-07-15T08:45:00"/>
    <x v="17"/>
    <x v="0"/>
    <n v="45"/>
    <s v="X631CV"/>
    <m/>
    <s v="L"/>
    <d v="1947-08-04T00:00:00"/>
  </r>
  <r>
    <n v="36368"/>
    <s v="Groot"/>
    <d v="2019-07-15T13:45:00"/>
    <x v="17"/>
    <x v="0"/>
    <n v="45"/>
    <s v="X631CV"/>
    <m/>
    <s v="L"/>
    <d v="1952-01-19T00:00:00"/>
  </r>
  <r>
    <n v="24313"/>
    <s v="Luthart-Rötgers"/>
    <d v="2019-07-15T14:45:00"/>
    <x v="17"/>
    <x v="0"/>
    <n v="45"/>
    <s v="X631CV"/>
    <m/>
    <s v="L"/>
    <d v="1960-05-16T00:00:00"/>
  </r>
  <r>
    <n v="12430"/>
    <s v="Roos"/>
    <d v="2019-07-15T15:30:00"/>
    <x v="17"/>
    <x v="0"/>
    <n v="45"/>
    <s v="X631CV"/>
    <m/>
    <s v="L"/>
    <d v="1992-12-03T00:00:00"/>
  </r>
  <r>
    <n v="17886"/>
    <s v="Boer"/>
    <d v="2019-07-17T11:15:00"/>
    <x v="17"/>
    <x v="0"/>
    <n v="45"/>
    <s v="X631CV"/>
    <m/>
    <s v="L"/>
    <d v="1958-06-19T00:00:00"/>
  </r>
  <r>
    <n v="28322"/>
    <s v="Tienen"/>
    <d v="2019-07-17T12:30:00"/>
    <x v="17"/>
    <x v="0"/>
    <n v="45"/>
    <s v="X631CV"/>
    <m/>
    <s v="L"/>
    <d v="1947-01-04T00:00:00"/>
  </r>
  <r>
    <n v="33705"/>
    <s v="TAHERA HUSSAIN"/>
    <d v="2019-07-01T08:30:00"/>
    <x v="18"/>
    <x v="0"/>
    <n v="45"/>
    <s v="X631CV"/>
    <m/>
    <s v="L"/>
    <d v="1988-04-17T00:00:00"/>
  </r>
  <r>
    <n v="12409"/>
    <s v="Bijkerk"/>
    <d v="2019-07-01T09:15:00"/>
    <x v="18"/>
    <x v="0"/>
    <n v="45"/>
    <s v="X631CV"/>
    <m/>
    <s v="L"/>
    <d v="1963-10-03T00:00:00"/>
  </r>
  <r>
    <n v="22906"/>
    <s v="Warmerdam"/>
    <d v="2019-07-01T10:00:00"/>
    <x v="18"/>
    <x v="0"/>
    <n v="45"/>
    <s v="X631CV"/>
    <m/>
    <s v="L"/>
    <d v="1961-01-08T00:00:00"/>
  </r>
  <r>
    <n v="29065"/>
    <s v="Khan"/>
    <d v="2019-07-01T12:30:00"/>
    <x v="18"/>
    <x v="0"/>
    <n v="45"/>
    <s v="X631CV"/>
    <m/>
    <s v="L"/>
    <d v="1976-11-12T00:00:00"/>
  </r>
  <r>
    <n v="11608"/>
    <s v="Arslan"/>
    <d v="2019-07-01T13:15:00"/>
    <x v="18"/>
    <x v="0"/>
    <n v="45"/>
    <s v="X631CV"/>
    <m/>
    <s v="L"/>
    <d v="1992-08-09T00:00:00"/>
  </r>
  <r>
    <n v="25409"/>
    <s v="Timmers"/>
    <d v="2019-07-01T15:00:00"/>
    <x v="18"/>
    <x v="0"/>
    <n v="45"/>
    <s v="X631CV"/>
    <m/>
    <s v="L"/>
    <d v="1954-03-09T00:00:00"/>
  </r>
  <r>
    <n v="27224"/>
    <s v="Lechkar"/>
    <d v="2019-07-02T09:15:00"/>
    <x v="18"/>
    <x v="0"/>
    <n v="45"/>
    <s v="X631CV"/>
    <m/>
    <s v="L"/>
    <d v="1987-06-30T00:00:00"/>
  </r>
  <r>
    <n v="24860"/>
    <s v="Salomons"/>
    <d v="2019-07-02T10:00:00"/>
    <x v="18"/>
    <x v="0"/>
    <n v="45"/>
    <s v="X631CV"/>
    <n v="0"/>
    <s v="L"/>
    <d v="1987-06-11T00:00:00"/>
  </r>
  <r>
    <n v="4286"/>
    <s v="Moll"/>
    <d v="2019-07-30T10:00:00"/>
    <x v="18"/>
    <x v="0"/>
    <n v="45"/>
    <s v="X631CV"/>
    <m/>
    <s v="L"/>
    <d v="1960-09-05T00:00:00"/>
  </r>
  <r>
    <n v="7557"/>
    <s v="Teunissen"/>
    <d v="2019-07-30T10:45:00"/>
    <x v="18"/>
    <x v="0"/>
    <n v="45"/>
    <s v="X631CV"/>
    <m/>
    <s v="L"/>
    <d v="1951-10-26T00:00:00"/>
  </r>
  <r>
    <n v="5580"/>
    <s v="Tas"/>
    <d v="2019-07-31T10:00:00"/>
    <x v="18"/>
    <x v="0"/>
    <n v="45"/>
    <s v="X631CV"/>
    <m/>
    <s v="L"/>
    <d v="1963-10-26T00:00:00"/>
  </r>
  <r>
    <n v="25485"/>
    <s v="Gleysteen"/>
    <d v="2019-07-03T13:15:00"/>
    <x v="19"/>
    <x v="0"/>
    <n v="45"/>
    <s v="X631CV"/>
    <m/>
    <s v="L"/>
    <d v="1961-12-07T00:00:00"/>
  </r>
  <r>
    <n v="32101"/>
    <s v="Bronkhorst"/>
    <d v="2019-07-18T15:15:00"/>
    <x v="19"/>
    <x v="0"/>
    <n v="45"/>
    <s v="X631CV"/>
    <m/>
    <s v="L"/>
    <d v="1967-07-08T00:00:00"/>
  </r>
  <r>
    <n v="11685"/>
    <s v="Baal-Westerheijden"/>
    <d v="2019-07-02T13:00:00"/>
    <x v="29"/>
    <x v="0"/>
    <n v="45"/>
    <s v="X631CV"/>
    <m/>
    <s v="L"/>
    <d v="1942-05-04T00:00:00"/>
  </r>
  <r>
    <n v="23384"/>
    <s v="Akyol"/>
    <d v="2019-07-11T08:45:00"/>
    <x v="29"/>
    <x v="0"/>
    <n v="45"/>
    <s v="X631CV"/>
    <n v="0"/>
    <s v="L"/>
    <d v="1999-10-23T00:00:00"/>
  </r>
  <r>
    <n v="10556"/>
    <s v="Krom"/>
    <d v="2019-07-11T11:15:00"/>
    <x v="29"/>
    <x v="0"/>
    <n v="45"/>
    <s v="X631CV"/>
    <n v="0"/>
    <s v="L"/>
    <d v="1982-01-02T00:00:00"/>
  </r>
  <r>
    <n v="5316"/>
    <s v="Bosman"/>
    <d v="2019-07-02T14:30:00"/>
    <x v="20"/>
    <x v="0"/>
    <n v="45"/>
    <s v="X631CV"/>
    <m/>
    <s v="L"/>
    <d v="1947-05-04T00:00:00"/>
  </r>
  <r>
    <n v="11209"/>
    <s v="Munster"/>
    <d v="2019-07-02T15:15:00"/>
    <x v="20"/>
    <x v="0"/>
    <n v="45"/>
    <s v="X631CV"/>
    <n v="0"/>
    <s v="L"/>
    <d v="1971-11-16T00:00:00"/>
  </r>
  <r>
    <n v="34312"/>
    <s v="Kok"/>
    <d v="2019-07-09T13:00:00"/>
    <x v="20"/>
    <x v="0"/>
    <n v="45"/>
    <s v="X631CV"/>
    <m/>
    <s v="L"/>
    <d v="1948-04-09T00:00:00"/>
  </r>
  <r>
    <n v="7788"/>
    <s v="Laashkariemehr"/>
    <d v="2019-07-09T14:00:00"/>
    <x v="20"/>
    <x v="0"/>
    <n v="45"/>
    <s v="X631CV"/>
    <m/>
    <s v="L"/>
    <d v="1946-03-03T00:00:00"/>
  </r>
  <r>
    <n v="36169"/>
    <s v="Leeuwaarde"/>
    <d v="2019-07-09T15:15:00"/>
    <x v="20"/>
    <x v="0"/>
    <n v="45"/>
    <s v="X631CV"/>
    <n v="0"/>
    <s v="L"/>
    <d v="1963-02-05T00:00:00"/>
  </r>
  <r>
    <n v="34262"/>
    <s v="Wijers"/>
    <d v="2019-07-16T15:15:00"/>
    <x v="20"/>
    <x v="0"/>
    <n v="45"/>
    <s v="X631CV"/>
    <n v="0"/>
    <s v="L"/>
    <d v="1950-03-17T00:00:00"/>
  </r>
  <r>
    <n v="29043"/>
    <s v="Lagro"/>
    <d v="2019-07-03T12:30:00"/>
    <x v="21"/>
    <x v="0"/>
    <n v="45"/>
    <s v="X631CV"/>
    <m/>
    <s v="L"/>
    <d v="1948-06-17T00:00:00"/>
  </r>
  <r>
    <n v="31635"/>
    <s v="Adely"/>
    <d v="2019-07-04T09:30:00"/>
    <x v="21"/>
    <x v="1"/>
    <n v="45"/>
    <s v="X631CV"/>
    <n v="0"/>
    <s v="L"/>
    <d v="1944-07-16T00:00:00"/>
  </r>
  <r>
    <n v="36431"/>
    <s v="Oever"/>
    <d v="2019-07-10T11:15:00"/>
    <x v="21"/>
    <x v="0"/>
    <n v="45"/>
    <s v="X631CV"/>
    <m/>
    <s v="L"/>
    <d v="1944-08-24T00:00:00"/>
  </r>
  <r>
    <n v="1605"/>
    <s v="Verhaak"/>
    <d v="2019-07-10T12:30:00"/>
    <x v="21"/>
    <x v="0"/>
    <n v="45"/>
    <s v="X631CV"/>
    <m/>
    <s v="L"/>
    <d v="1943-06-07T00:00:00"/>
  </r>
  <r>
    <n v="34940"/>
    <s v="Janssen-Keet"/>
    <d v="2019-07-10T14:45:00"/>
    <x v="21"/>
    <x v="0"/>
    <n v="45"/>
    <s v="X631CV"/>
    <n v="0"/>
    <s v="L"/>
    <d v="1940-01-25T00:00:00"/>
  </r>
  <r>
    <n v="31635"/>
    <s v="Adely"/>
    <d v="2019-07-11T09:30:00"/>
    <x v="21"/>
    <x v="1"/>
    <n v="45"/>
    <s v="X631CV"/>
    <m/>
    <s v="L"/>
    <d v="1944-07-16T00:00:00"/>
  </r>
  <r>
    <n v="28757"/>
    <s v="Groot"/>
    <d v="2019-07-11T11:00:00"/>
    <x v="21"/>
    <x v="1"/>
    <n v="45"/>
    <s v="X631CV"/>
    <m/>
    <s v="L"/>
    <d v="1946-07-19T00:00:00"/>
  </r>
  <r>
    <n v="36964"/>
    <s v="Smeekes"/>
    <d v="2019-07-11T15:00:00"/>
    <x v="21"/>
    <x v="1"/>
    <n v="45"/>
    <s v="X631CV"/>
    <m/>
    <s v="L"/>
    <d v="1959-04-11T00:00:00"/>
  </r>
  <r>
    <n v="27103"/>
    <s v="Rademaker"/>
    <d v="2019-07-17T09:45:00"/>
    <x v="21"/>
    <x v="0"/>
    <n v="45"/>
    <s v="X631CV"/>
    <m/>
    <s v="L"/>
    <d v="1968-12-07T00:00:00"/>
  </r>
  <r>
    <n v="34940"/>
    <s v="Janssen-Keet"/>
    <d v="2019-07-17T14:45:00"/>
    <x v="21"/>
    <x v="0"/>
    <n v="45"/>
    <s v="X631CV"/>
    <n v="0"/>
    <s v="L"/>
    <d v="1940-01-25T00:00:00"/>
  </r>
  <r>
    <n v="36629"/>
    <s v="Roubos"/>
    <d v="2019-07-18T08:15:00"/>
    <x v="21"/>
    <x v="1"/>
    <n v="45"/>
    <s v="X631CV"/>
    <m/>
    <s v="L"/>
    <d v="1933-07-29T00:00:00"/>
  </r>
  <r>
    <n v="36628"/>
    <s v="NIJLAND-KORVER"/>
    <d v="2019-07-18T09:15:00"/>
    <x v="21"/>
    <x v="1"/>
    <n v="45"/>
    <s v="X631CV"/>
    <m/>
    <s v="L"/>
    <d v="1929-01-18T00:00:00"/>
  </r>
  <r>
    <n v="29747"/>
    <s v="Stoop"/>
    <d v="2019-07-18T14:45:00"/>
    <x v="21"/>
    <x v="1"/>
    <n v="45"/>
    <s v="X631CV"/>
    <m/>
    <s v="L"/>
    <d v="1940-09-14T00:00:00"/>
  </r>
  <r>
    <n v="25330"/>
    <s v="Toff-van der Lugt"/>
    <d v="2019-07-24T08:45:00"/>
    <x v="21"/>
    <x v="0"/>
    <n v="45"/>
    <s v="X631CV"/>
    <m/>
    <s v="L"/>
    <d v="1957-03-24T00:00:00"/>
  </r>
  <r>
    <n v="33027"/>
    <s v="Lier"/>
    <d v="2019-07-24T10:00:00"/>
    <x v="21"/>
    <x v="0"/>
    <n v="45"/>
    <s v="X631CV"/>
    <n v="0"/>
    <s v="L"/>
    <d v="1946-03-15T00:00:00"/>
  </r>
  <r>
    <n v="35263"/>
    <s v="Jilali"/>
    <d v="2019-07-24T12:30:00"/>
    <x v="21"/>
    <x v="0"/>
    <n v="45"/>
    <s v="X631CV"/>
    <m/>
    <s v="L"/>
    <d v="1942-05-03T00:00:00"/>
  </r>
  <r>
    <n v="33759"/>
    <s v="Zeijlmaker"/>
    <d v="2019-07-24T13:45:00"/>
    <x v="21"/>
    <x v="0"/>
    <n v="45"/>
    <s v="X631CV"/>
    <m/>
    <s v="L"/>
    <d v="1953-02-21T00:00:00"/>
  </r>
  <r>
    <n v="30124"/>
    <s v="Wiersma"/>
    <d v="2019-07-25T09:45:00"/>
    <x v="21"/>
    <x v="1"/>
    <n v="45"/>
    <s v="X631CV"/>
    <m/>
    <s v="L"/>
    <d v="1953-10-02T00:00:00"/>
  </r>
  <r>
    <n v="37032"/>
    <s v="Reymen"/>
    <d v="2019-07-25T14:00:00"/>
    <x v="21"/>
    <x v="1"/>
    <n v="45"/>
    <s v="X631CV"/>
    <m/>
    <s v="L"/>
    <d v="1938-11-11T00:00:00"/>
  </r>
  <r>
    <n v="35753"/>
    <s v="Ros-Sittrop"/>
    <d v="2019-07-25T14:55:00"/>
    <x v="21"/>
    <x v="1"/>
    <n v="45"/>
    <s v="X631CV"/>
    <m/>
    <s v="L"/>
    <d v="1960-08-19T00:00:00"/>
  </r>
  <r>
    <n v="34940"/>
    <s v="Janssen-Keet"/>
    <d v="2019-07-31T15:15:00"/>
    <x v="21"/>
    <x v="0"/>
    <n v="45"/>
    <s v="X631CV"/>
    <m/>
    <s v="L"/>
    <d v="1940-01-25T00:00:00"/>
  </r>
  <r>
    <n v="31580"/>
    <s v="Yavuz"/>
    <d v="2019-07-01T13:30:00"/>
    <x v="22"/>
    <x v="0"/>
    <n v="45"/>
    <s v="X631CV"/>
    <m/>
    <s v="L"/>
    <d v="2011-10-21T00:00:00"/>
  </r>
  <r>
    <n v="21479"/>
    <s v="Lekbir"/>
    <d v="2019-07-01T14:15:00"/>
    <x v="22"/>
    <x v="0"/>
    <n v="45"/>
    <s v="X631CV"/>
    <m/>
    <s v="L"/>
    <d v="2006-05-26T00:00:00"/>
  </r>
  <r>
    <n v="18995"/>
    <s v="Atahiri"/>
    <d v="2019-07-05T08:45:00"/>
    <x v="22"/>
    <x v="0"/>
    <n v="45"/>
    <s v="X631CV"/>
    <m/>
    <s v="L"/>
    <d v="2006-11-12T00:00:00"/>
  </r>
  <r>
    <n v="33652"/>
    <s v="Li"/>
    <d v="2019-07-05T09:30:00"/>
    <x v="22"/>
    <x v="0"/>
    <n v="45"/>
    <s v="X631CV"/>
    <m/>
    <s v="L"/>
    <d v="2013-02-01T00:00:00"/>
  </r>
  <r>
    <n v="32708"/>
    <s v="Grootfaam"/>
    <d v="2019-07-05T11:00:00"/>
    <x v="22"/>
    <x v="0"/>
    <n v="45"/>
    <s v="X631CV"/>
    <m/>
    <s v="L"/>
    <d v="2013-08-13T00:00:00"/>
  </r>
  <r>
    <n v="29705"/>
    <s v="Saritas"/>
    <d v="2019-07-05T14:15:00"/>
    <x v="22"/>
    <x v="0"/>
    <n v="45"/>
    <s v="X631CV"/>
    <n v="0"/>
    <s v="L"/>
    <d v="2013-11-28T00:00:00"/>
  </r>
  <r>
    <n v="36930"/>
    <s v="Szoke"/>
    <d v="2019-07-08T10:45:00"/>
    <x v="22"/>
    <x v="0"/>
    <n v="45"/>
    <s v="X631CV"/>
    <n v="0"/>
    <s v="L"/>
    <d v="2017-02-17T00:00:00"/>
  </r>
  <r>
    <n v="36083"/>
    <s v="Khaoudi"/>
    <d v="2019-07-08T12:30:00"/>
    <x v="22"/>
    <x v="0"/>
    <n v="45"/>
    <s v="X631CV"/>
    <m/>
    <s v="L"/>
    <d v="2010-04-18T00:00:00"/>
  </r>
  <r>
    <n v="28776"/>
    <s v="Buschmann"/>
    <d v="2019-07-09T08:15:00"/>
    <x v="22"/>
    <x v="0"/>
    <n v="45"/>
    <s v="X631CV"/>
    <m/>
    <s v="L"/>
    <d v="2006-08-29T00:00:00"/>
  </r>
  <r>
    <n v="31807"/>
    <s v="Linger"/>
    <d v="2019-07-09T09:00:00"/>
    <x v="22"/>
    <x v="0"/>
    <n v="45"/>
    <s v="X631CV"/>
    <n v="0"/>
    <s v="L"/>
    <d v="2009-08-14T00:00:00"/>
  </r>
  <r>
    <n v="32793"/>
    <s v="Linger"/>
    <d v="2019-07-09T09:45:00"/>
    <x v="22"/>
    <x v="0"/>
    <n v="45"/>
    <s v="X631CV"/>
    <n v="0"/>
    <s v="L"/>
    <d v="2012-01-19T00:00:00"/>
  </r>
  <r>
    <n v="28264"/>
    <s v="Talis"/>
    <d v="2019-07-12T08:15:00"/>
    <x v="22"/>
    <x v="0"/>
    <n v="45"/>
    <s v="X631CV"/>
    <m/>
    <s v="L"/>
    <d v="2011-02-21T00:00:00"/>
  </r>
  <r>
    <n v="21693"/>
    <s v="Smook"/>
    <d v="2019-07-12T11:15:00"/>
    <x v="22"/>
    <x v="0"/>
    <n v="45"/>
    <s v="X631CV"/>
    <m/>
    <s v="L"/>
    <d v="2007-03-12T00:00:00"/>
  </r>
  <r>
    <n v="31867"/>
    <s v="Emmerik"/>
    <d v="2019-07-12T13:00:00"/>
    <x v="22"/>
    <x v="0"/>
    <n v="45"/>
    <s v="X631CV"/>
    <m/>
    <s v="L"/>
    <d v="2008-11-10T00:00:00"/>
  </r>
  <r>
    <n v="35634"/>
    <s v="Middendorp"/>
    <d v="2019-07-16T08:45:00"/>
    <x v="22"/>
    <x v="0"/>
    <n v="45"/>
    <s v="X631CV"/>
    <m/>
    <s v="L"/>
    <d v="2008-04-02T00:00:00"/>
  </r>
  <r>
    <n v="30604"/>
    <s v="Havik"/>
    <d v="2019-07-16T13:00:00"/>
    <x v="22"/>
    <x v="0"/>
    <n v="45"/>
    <s v="X631CV"/>
    <m/>
    <s v="L"/>
    <d v="2009-03-23T00:00:00"/>
  </r>
  <r>
    <n v="30511"/>
    <s v="Verhorst"/>
    <d v="2019-07-19T11:30:00"/>
    <x v="22"/>
    <x v="0"/>
    <n v="45"/>
    <s v="X631CV"/>
    <n v="0"/>
    <s v="L"/>
    <d v="2012-12-08T00:00:00"/>
  </r>
  <r>
    <n v="32466"/>
    <s v="Bunar"/>
    <d v="2019-07-19T13:30:00"/>
    <x v="22"/>
    <x v="0"/>
    <n v="45"/>
    <s v="X631CV"/>
    <n v="0"/>
    <s v="L"/>
    <d v="2015-04-28T00:00:00"/>
  </r>
  <r>
    <n v="35482"/>
    <s v="Baijlé"/>
    <d v="2019-07-19T14:30:00"/>
    <x v="22"/>
    <x v="0"/>
    <n v="45"/>
    <s v="X631CV"/>
    <n v="0"/>
    <s v="L"/>
    <d v="2016-04-12T00:00:00"/>
  </r>
  <r>
    <n v="20054"/>
    <s v="Ibrahimi"/>
    <d v="2019-07-19T15:15:00"/>
    <x v="22"/>
    <x v="0"/>
    <n v="45"/>
    <s v="X631CV"/>
    <m/>
    <s v="L"/>
    <d v="2007-11-25T00:00:00"/>
  </r>
  <r>
    <n v="34277"/>
    <s v="Salimova"/>
    <d v="2019-07-22T08:45:00"/>
    <x v="22"/>
    <x v="0"/>
    <n v="45"/>
    <s v="X631CV"/>
    <m/>
    <s v="L"/>
    <d v="2015-05-13T00:00:00"/>
  </r>
  <r>
    <n v="30957"/>
    <s v="Leek"/>
    <d v="2019-07-22T12:30:00"/>
    <x v="22"/>
    <x v="0"/>
    <n v="45"/>
    <s v="X631CV"/>
    <m/>
    <s v="L"/>
    <d v="2008-09-26T00:00:00"/>
  </r>
  <r>
    <n v="36274"/>
    <s v="Kok"/>
    <d v="2019-07-22T13:15:00"/>
    <x v="22"/>
    <x v="0"/>
    <n v="45"/>
    <s v="X631CV"/>
    <n v="0"/>
    <s v="L"/>
    <d v="2012-02-08T00:00:00"/>
  </r>
  <r>
    <n v="33706"/>
    <s v="Mustafa"/>
    <d v="2019-07-22T14:00:00"/>
    <x v="22"/>
    <x v="0"/>
    <n v="45"/>
    <s v="X631CV"/>
    <m/>
    <s v="L"/>
    <d v="2013-08-09T00:00:00"/>
  </r>
  <r>
    <n v="30116"/>
    <s v="Pengel"/>
    <d v="2019-07-23T14:30:00"/>
    <x v="22"/>
    <x v="0"/>
    <n v="45"/>
    <s v="X631CV"/>
    <m/>
    <s v="L"/>
    <d v="2008-11-29T00:00:00"/>
  </r>
  <r>
    <n v="35941"/>
    <s v="Aigbedo"/>
    <d v="2019-07-23T15:30:00"/>
    <x v="22"/>
    <x v="0"/>
    <n v="45"/>
    <s v="X631CV"/>
    <n v="0"/>
    <s v="L"/>
    <d v="2013-07-01T00:00:00"/>
  </r>
  <r>
    <n v="35439"/>
    <s v="Baska"/>
    <d v="2019-07-26T08:15:00"/>
    <x v="22"/>
    <x v="0"/>
    <n v="45"/>
    <s v="X631CV"/>
    <n v="0"/>
    <s v="L"/>
    <d v="2016-01-16T00:00:00"/>
  </r>
  <r>
    <n v="30511"/>
    <s v="Verhorst"/>
    <d v="2019-07-26T11:15:00"/>
    <x v="22"/>
    <x v="0"/>
    <n v="45"/>
    <s v="X631CV"/>
    <m/>
    <s v="L"/>
    <d v="2012-12-08T00:00:00"/>
  </r>
  <r>
    <n v="36857"/>
    <s v="Kohestani"/>
    <d v="2019-07-26T13:30:00"/>
    <x v="22"/>
    <x v="0"/>
    <n v="45"/>
    <s v="X631CV"/>
    <m/>
    <s v="L"/>
    <d v="2015-02-02T00:00:00"/>
  </r>
  <r>
    <n v="35834"/>
    <s v="Mouhib"/>
    <d v="2019-07-26T14:15:00"/>
    <x v="22"/>
    <x v="0"/>
    <n v="45"/>
    <s v="X631CV"/>
    <m/>
    <s v="L"/>
    <d v="2013-07-12T00:00:00"/>
  </r>
  <r>
    <n v="35419"/>
    <s v="Grzedowski"/>
    <d v="2019-07-29T08:15:00"/>
    <x v="22"/>
    <x v="0"/>
    <n v="45"/>
    <s v="X631CV"/>
    <m/>
    <s v="L"/>
    <d v="2015-11-03T00:00:00"/>
  </r>
  <r>
    <n v="36274"/>
    <s v="Kok"/>
    <d v="2019-07-29T09:00:00"/>
    <x v="22"/>
    <x v="0"/>
    <n v="45"/>
    <s v="X631CV"/>
    <n v="0"/>
    <s v="L"/>
    <d v="2012-02-08T00:00:00"/>
  </r>
  <r>
    <n v="34709"/>
    <s v="Oosterhoff"/>
    <d v="2019-07-29T13:15:00"/>
    <x v="22"/>
    <x v="0"/>
    <n v="45"/>
    <s v="X631CV"/>
    <m/>
    <s v="L"/>
    <d v="2012-06-15T00:00:00"/>
  </r>
  <r>
    <n v="36572"/>
    <s v="Issak Afoworky"/>
    <d v="2019-07-29T14:00:00"/>
    <x v="22"/>
    <x v="0"/>
    <n v="45"/>
    <s v="X631CV"/>
    <m/>
    <s v="L"/>
    <d v="2015-11-15T00:00:00"/>
  </r>
  <r>
    <n v="36663"/>
    <s v="Creton"/>
    <d v="2019-07-29T14:45:00"/>
    <x v="22"/>
    <x v="0"/>
    <n v="45"/>
    <s v="X631CV"/>
    <m/>
    <s v="L"/>
    <d v="2010-04-30T00:00:00"/>
  </r>
  <r>
    <n v="35286"/>
    <s v="Soeleman"/>
    <d v="2019-07-30T09:15:00"/>
    <x v="22"/>
    <x v="0"/>
    <n v="45"/>
    <s v="X631CV"/>
    <n v="0"/>
    <s v="L"/>
    <d v="2013-07-29T00:00:00"/>
  </r>
  <r>
    <n v="36667"/>
    <s v="Alshamali"/>
    <d v="2019-07-30T12:30:00"/>
    <x v="22"/>
    <x v="0"/>
    <n v="45"/>
    <s v="X631CV"/>
    <m/>
    <s v="L"/>
    <d v="2010-01-06T00:00:00"/>
  </r>
  <r>
    <n v="36668"/>
    <s v="Alshamali"/>
    <d v="2019-07-30T13:15:00"/>
    <x v="22"/>
    <x v="0"/>
    <n v="45"/>
    <s v="X631CV"/>
    <m/>
    <s v="L"/>
    <d v="2010-01-06T00:00:00"/>
  </r>
  <r>
    <n v="1927"/>
    <s v="Govers"/>
    <d v="2019-07-15T11:15:00"/>
    <x v="45"/>
    <x v="0"/>
    <n v="45"/>
    <s v="X631CV"/>
    <m/>
    <s v="L"/>
    <d v="1968-04-01T00:00:00"/>
  </r>
  <r>
    <n v="15748"/>
    <s v="Malik"/>
    <d v="2019-07-15T14:30:00"/>
    <x v="45"/>
    <x v="0"/>
    <n v="45"/>
    <s v="X631CV"/>
    <m/>
    <s v="L"/>
    <d v="2003-03-29T00:00:00"/>
  </r>
  <r>
    <n v="30142"/>
    <s v="Rinsma"/>
    <d v="2019-07-16T08:45:00"/>
    <x v="45"/>
    <x v="0"/>
    <n v="45"/>
    <s v="X631CV"/>
    <m/>
    <s v="L"/>
    <d v="2008-07-12T00:00:00"/>
  </r>
  <r>
    <n v="33176"/>
    <s v="Buijs-Veerman"/>
    <d v="2019-07-16T09:30:00"/>
    <x v="45"/>
    <x v="0"/>
    <n v="45"/>
    <s v="X631CV"/>
    <m/>
    <s v="L"/>
    <d v="1955-04-17T00:00:00"/>
  </r>
  <r>
    <n v="32075"/>
    <s v="Stoll"/>
    <d v="2019-07-16T10:15:00"/>
    <x v="45"/>
    <x v="0"/>
    <n v="45"/>
    <s v="X631CV"/>
    <m/>
    <s v="L"/>
    <d v="2011-12-22T00:00:00"/>
  </r>
  <r>
    <n v="35276"/>
    <s v="Spreij"/>
    <d v="2019-07-16T12:30:00"/>
    <x v="45"/>
    <x v="0"/>
    <n v="45"/>
    <s v="X631CV"/>
    <m/>
    <s v="L"/>
    <d v="2007-06-02T00:00:00"/>
  </r>
  <r>
    <n v="28312"/>
    <s v="Smit"/>
    <d v="2019-07-16T13:15:00"/>
    <x v="45"/>
    <x v="0"/>
    <n v="45"/>
    <s v="X631CV"/>
    <m/>
    <s v="L"/>
    <d v="1995-02-11T00:00:00"/>
  </r>
  <r>
    <n v="36435"/>
    <s v="Eradus"/>
    <d v="2019-07-18T13:45:00"/>
    <x v="45"/>
    <x v="0"/>
    <n v="45"/>
    <s v="X631CV"/>
    <m/>
    <s v="L"/>
    <d v="1987-04-07T00:00:00"/>
  </r>
  <r>
    <n v="4296"/>
    <s v="Eveleens"/>
    <d v="2019-07-18T14:30:00"/>
    <x v="45"/>
    <x v="0"/>
    <n v="45"/>
    <s v="X631CV"/>
    <m/>
    <s v="L"/>
    <d v="1960-07-30T00:00:00"/>
  </r>
  <r>
    <n v="33622"/>
    <s v="Jamal"/>
    <d v="2019-07-18T15:15:00"/>
    <x v="45"/>
    <x v="0"/>
    <n v="45"/>
    <s v="X631CV"/>
    <m/>
    <s v="L"/>
    <d v="1997-03-03T00:00:00"/>
  </r>
  <r>
    <n v="24864"/>
    <s v="Etty"/>
    <d v="2019-07-23T09:45:00"/>
    <x v="45"/>
    <x v="0"/>
    <n v="45"/>
    <s v="X631CV"/>
    <m/>
    <s v="L"/>
    <d v="1999-10-31T00:00:00"/>
  </r>
  <r>
    <n v="34934"/>
    <s v="Cristina"/>
    <d v="2019-07-30T08:15:00"/>
    <x v="45"/>
    <x v="0"/>
    <n v="45"/>
    <s v="X631CV"/>
    <m/>
    <s v="L"/>
    <d v="1986-11-17T00:00:00"/>
  </r>
  <r>
    <n v="33234"/>
    <s v="Staring"/>
    <d v="2019-07-30T12:30:00"/>
    <x v="45"/>
    <x v="0"/>
    <n v="45"/>
    <s v="X631CV"/>
    <m/>
    <s v="L"/>
    <d v="1965-03-28T00:00:00"/>
  </r>
  <r>
    <n v="18813"/>
    <s v="Eek-Klootwijk"/>
    <d v="2019-07-09T08:15:00"/>
    <x v="23"/>
    <x v="0"/>
    <n v="45"/>
    <s v="X631CV"/>
    <m/>
    <s v="L"/>
    <d v="1961-02-06T00:00:00"/>
  </r>
  <r>
    <n v="35799"/>
    <s v="Ouedraogo"/>
    <d v="2019-07-09T09:00:00"/>
    <x v="23"/>
    <x v="0"/>
    <n v="45"/>
    <s v="X631CV"/>
    <n v="0"/>
    <s v="L"/>
    <d v="1994-02-05T00:00:00"/>
  </r>
  <r>
    <n v="32207"/>
    <s v="Storck"/>
    <d v="2019-07-09T11:00:00"/>
    <x v="23"/>
    <x v="0"/>
    <n v="45"/>
    <s v="X631CV"/>
    <n v="0"/>
    <s v="L"/>
    <d v="1970-09-16T00:00:00"/>
  </r>
  <r>
    <n v="10994"/>
    <s v="Burger"/>
    <d v="2019-07-09T13:15:00"/>
    <x v="23"/>
    <x v="0"/>
    <n v="45"/>
    <s v="X631CV"/>
    <m/>
    <s v="L"/>
    <d v="1957-10-15T00:00:00"/>
  </r>
  <r>
    <n v="31050"/>
    <s v="Meer"/>
    <d v="2019-07-09T14:15:00"/>
    <x v="23"/>
    <x v="0"/>
    <n v="45"/>
    <s v="X631CV"/>
    <m/>
    <s v="L"/>
    <d v="2002-01-13T00:00:00"/>
  </r>
  <r>
    <n v="35472"/>
    <s v="Rozgonyi-Rössler"/>
    <d v="2019-07-09T15:00:00"/>
    <x v="23"/>
    <x v="0"/>
    <n v="45"/>
    <s v="X631CV"/>
    <n v="0"/>
    <s v="L"/>
    <d v="1965-05-18T00:00:00"/>
  </r>
  <r>
    <n v="26210"/>
    <s v="Stor"/>
    <d v="2019-07-16T08:45:00"/>
    <x v="23"/>
    <x v="0"/>
    <n v="45"/>
    <s v="X631CV"/>
    <m/>
    <s v="L"/>
    <d v="1959-07-27T00:00:00"/>
  </r>
  <r>
    <n v="2440"/>
    <s v="Gennep Abuhadba"/>
    <d v="2019-07-16T09:30:00"/>
    <x v="23"/>
    <x v="0"/>
    <n v="45"/>
    <s v="X631CV"/>
    <m/>
    <s v="L"/>
    <d v="2001-11-08T00:00:00"/>
  </r>
  <r>
    <n v="10123"/>
    <s v="Kolmus"/>
    <d v="2019-07-16T11:00:00"/>
    <x v="23"/>
    <x v="0"/>
    <n v="45"/>
    <s v="X631CV"/>
    <m/>
    <s v="L"/>
    <d v="1981-01-21T00:00:00"/>
  </r>
  <r>
    <n v="18423"/>
    <s v="Schutijser-Blom"/>
    <d v="2019-07-16T12:30:00"/>
    <x v="23"/>
    <x v="0"/>
    <n v="45"/>
    <s v="X631CV"/>
    <n v="0"/>
    <s v="L"/>
    <d v="1949-03-12T00:00:00"/>
  </r>
  <r>
    <n v="32786"/>
    <s v="Reintke"/>
    <d v="2019-07-16T13:30:00"/>
    <x v="23"/>
    <x v="0"/>
    <n v="45"/>
    <s v="X631CV"/>
    <n v="0"/>
    <s v="L"/>
    <d v="1958-05-22T00:00:00"/>
  </r>
  <r>
    <n v="33200"/>
    <s v="Stee"/>
    <d v="2019-07-16T14:30:00"/>
    <x v="23"/>
    <x v="0"/>
    <n v="45"/>
    <s v="X631CV"/>
    <m/>
    <s v="L"/>
    <d v="1944-04-03T00:00:00"/>
  </r>
  <r>
    <n v="6657"/>
    <s v="Hertroys"/>
    <d v="2019-07-23T08:45:00"/>
    <x v="23"/>
    <x v="0"/>
    <n v="45"/>
    <s v="X631CV"/>
    <m/>
    <s v="L"/>
    <d v="1990-05-21T00:00:00"/>
  </r>
  <r>
    <n v="8077"/>
    <s v="Heuft"/>
    <d v="2019-07-23T14:00:00"/>
    <x v="23"/>
    <x v="0"/>
    <n v="45"/>
    <s v="X631CV"/>
    <n v="0"/>
    <s v="L"/>
    <d v="1940-09-01T00:00:00"/>
  </r>
  <r>
    <n v="11381"/>
    <s v="Albers"/>
    <d v="2019-07-30T09:15:00"/>
    <x v="23"/>
    <x v="0"/>
    <n v="45"/>
    <s v="X631CV"/>
    <m/>
    <s v="L"/>
    <d v="1968-04-02T00:00:00"/>
  </r>
  <r>
    <n v="9514"/>
    <s v="Laar"/>
    <d v="2019-07-30T11:15:00"/>
    <x v="23"/>
    <x v="0"/>
    <n v="45"/>
    <s v="X631CV"/>
    <m/>
    <s v="L"/>
    <d v="1979-10-12T00:00:00"/>
  </r>
  <r>
    <n v="23237"/>
    <s v="Lubbers"/>
    <d v="2019-07-30T13:15:00"/>
    <x v="23"/>
    <x v="0"/>
    <n v="45"/>
    <s v="X631CV"/>
    <n v="0"/>
    <s v="L"/>
    <d v="1943-10-08T00:00:00"/>
  </r>
  <r>
    <n v="30426"/>
    <s v="Snatager"/>
    <d v="2019-07-10T12:30:00"/>
    <x v="24"/>
    <x v="0"/>
    <n v="45"/>
    <s v="X631CV"/>
    <n v="0"/>
    <s v="L"/>
    <d v="1953-03-02T00:00:00"/>
  </r>
  <r>
    <n v="33899"/>
    <s v="Brouwer-Waalberg"/>
    <d v="2019-07-11T11:00:00"/>
    <x v="24"/>
    <x v="0"/>
    <n v="45"/>
    <s v="X631CV"/>
    <n v="0"/>
    <s v="L"/>
    <d v="1943-11-25T00:00:00"/>
  </r>
  <r>
    <n v="31592"/>
    <s v="Geenen"/>
    <d v="2019-07-12T13:45:00"/>
    <x v="24"/>
    <x v="0"/>
    <n v="45"/>
    <s v="X631CV"/>
    <n v="0"/>
    <s v="L"/>
    <d v="1980-08-10T00:00:00"/>
  </r>
  <r>
    <n v="35992"/>
    <s v="Boon-Mandemaker"/>
    <d v="2019-07-17T14:00:00"/>
    <x v="24"/>
    <x v="0"/>
    <n v="45"/>
    <s v="X631CV"/>
    <n v="0"/>
    <s v="L"/>
    <d v="1956-09-05T00:00:00"/>
  </r>
  <r>
    <n v="36006"/>
    <s v="KOEDOODER-JANSEN"/>
    <d v="2019-07-17T14:45:00"/>
    <x v="24"/>
    <x v="0"/>
    <n v="45"/>
    <s v="X631CV"/>
    <m/>
    <s v="L"/>
    <d v="1960-04-20T00:00:00"/>
  </r>
  <r>
    <n v="36480"/>
    <s v="Meerleveld-Snieder"/>
    <d v="2019-07-19T09:15:00"/>
    <x v="24"/>
    <x v="0"/>
    <n v="45"/>
    <s v="X631CV"/>
    <m/>
    <s v="L"/>
    <d v="1962-02-13T00:00:00"/>
  </r>
  <r>
    <n v="16113"/>
    <s v="Steinbach"/>
    <d v="2019-07-31T09:15:00"/>
    <x v="24"/>
    <x v="0"/>
    <n v="45"/>
    <s v="X631CV"/>
    <m/>
    <s v="L"/>
    <d v="1947-09-14T00:00:00"/>
  </r>
  <r>
    <n v="36126"/>
    <s v="Salman"/>
    <d v="2019-07-05T08:15:00"/>
    <x v="51"/>
    <x v="0"/>
    <n v="45"/>
    <s v="X631CV"/>
    <m/>
    <s v="L"/>
    <d v="1999-02-03T00:00:00"/>
  </r>
  <r>
    <n v="19253"/>
    <s v="Meer-Mus"/>
    <d v="2019-07-05T09:45:00"/>
    <x v="51"/>
    <x v="0"/>
    <n v="45"/>
    <s v="X631CV"/>
    <m/>
    <s v="L"/>
    <d v="1979-04-18T00:00:00"/>
  </r>
  <r>
    <n v="30846"/>
    <s v="Kramer"/>
    <d v="2019-07-12T08:30:00"/>
    <x v="51"/>
    <x v="0"/>
    <n v="45"/>
    <s v="X631CV"/>
    <m/>
    <s v="L"/>
    <d v="1990-11-01T00:00:00"/>
  </r>
  <r>
    <n v="30890"/>
    <s v="Oedayrajsingh Varma"/>
    <d v="2019-07-12T09:15:00"/>
    <x v="51"/>
    <x v="0"/>
    <n v="45"/>
    <s v="X631CV"/>
    <m/>
    <s v="L"/>
    <d v="1943-10-05T00:00:00"/>
  </r>
  <r>
    <n v="36157"/>
    <s v="Jebbar"/>
    <d v="2019-07-12T10:30:00"/>
    <x v="51"/>
    <x v="0"/>
    <n v="45"/>
    <s v="X631CV"/>
    <m/>
    <s v="L"/>
    <d v="1978-08-01T00:00:00"/>
  </r>
  <r>
    <n v="16332"/>
    <s v="Koopman"/>
    <d v="2019-07-12T11:15:00"/>
    <x v="51"/>
    <x v="0"/>
    <n v="45"/>
    <s v="X631CV"/>
    <m/>
    <s v="L"/>
    <d v="1966-08-06T00:00:00"/>
  </r>
  <r>
    <n v="33649"/>
    <s v="Rozenstruik"/>
    <d v="2019-07-19T08:45:00"/>
    <x v="51"/>
    <x v="0"/>
    <n v="45"/>
    <s v="X631CV"/>
    <m/>
    <s v="L"/>
    <d v="1990-09-03T00:00:00"/>
  </r>
  <r>
    <n v="27078"/>
    <s v="Ruitenbeek-Florisson"/>
    <d v="2019-07-19T09:30:00"/>
    <x v="51"/>
    <x v="0"/>
    <n v="45"/>
    <s v="X631CV"/>
    <m/>
    <s v="L"/>
    <d v="1963-01-28T00:00:00"/>
  </r>
  <r>
    <n v="25245"/>
    <s v="KOREBRITS-SAMUELSZ"/>
    <d v="2019-07-19T11:00:00"/>
    <x v="51"/>
    <x v="0"/>
    <n v="45"/>
    <s v="X631CV"/>
    <n v="0"/>
    <s v="L"/>
    <d v="1950-11-20T00:00:00"/>
  </r>
  <r>
    <n v="27300"/>
    <s v="Vierhout"/>
    <d v="2019-07-26T08:15:00"/>
    <x v="51"/>
    <x v="0"/>
    <n v="45"/>
    <s v="X631CV"/>
    <m/>
    <s v="L"/>
    <d v="1965-08-27T00:00:00"/>
  </r>
  <r>
    <n v="14558"/>
    <s v="Betjes"/>
    <d v="2019-07-26T09:00:00"/>
    <x v="51"/>
    <x v="0"/>
    <n v="45"/>
    <s v="X631CV"/>
    <n v="0"/>
    <s v="L"/>
    <d v="1999-11-30T00:00:00"/>
  </r>
  <r>
    <n v="29255"/>
    <s v="Blaauwen"/>
    <d v="2019-07-26T10:00:00"/>
    <x v="51"/>
    <x v="0"/>
    <n v="45"/>
    <s v="X631CV"/>
    <n v="0"/>
    <s v="L"/>
    <d v="1988-10-20T00:00:00"/>
  </r>
  <r>
    <n v="34679"/>
    <s v="Hendriksen"/>
    <d v="2019-07-26T11:00:00"/>
    <x v="51"/>
    <x v="0"/>
    <n v="45"/>
    <s v="X631CV"/>
    <n v="0"/>
    <s v="L"/>
    <d v="1950-10-03T00:00:00"/>
  </r>
  <r>
    <n v="2103"/>
    <s v="Gungor"/>
    <d v="2019-07-16T08:45:00"/>
    <x v="46"/>
    <x v="0"/>
    <n v="45"/>
    <s v="X631CV"/>
    <m/>
    <s v="L"/>
    <d v="1988-09-25T00:00:00"/>
  </r>
  <r>
    <n v="4027"/>
    <s v="Trommel"/>
    <d v="2019-07-16T09:30:00"/>
    <x v="46"/>
    <x v="0"/>
    <n v="45"/>
    <s v="X631CV"/>
    <m/>
    <s v="L"/>
    <d v="1970-07-25T00:00:00"/>
  </r>
  <r>
    <n v="11450"/>
    <s v="Victoria"/>
    <d v="2019-07-16T13:00:00"/>
    <x v="46"/>
    <x v="0"/>
    <n v="45"/>
    <s v="X631CV"/>
    <m/>
    <s v="L"/>
    <d v="1985-08-06T00:00:00"/>
  </r>
  <r>
    <n v="36688"/>
    <s v="Rahmawati"/>
    <d v="2019-07-16T13:45:00"/>
    <x v="46"/>
    <x v="0"/>
    <n v="45"/>
    <s v="X631CV"/>
    <n v="0"/>
    <s v="L"/>
    <d v="1987-10-09T00:00:00"/>
  </r>
  <r>
    <n v="760"/>
    <s v="Veeger"/>
    <d v="2019-07-29T11:15:00"/>
    <x v="46"/>
    <x v="0"/>
    <n v="45"/>
    <s v="X631CV"/>
    <n v="0"/>
    <s v="L"/>
    <d v="1966-08-10T00:00:00"/>
  </r>
  <r>
    <n v="19415"/>
    <s v="Erçin"/>
    <d v="2019-07-29T15:00:00"/>
    <x v="46"/>
    <x v="0"/>
    <n v="45"/>
    <s v="X631CV"/>
    <n v="0"/>
    <s v="L"/>
    <d v="1986-07-28T00:00:00"/>
  </r>
  <r>
    <n v="33562"/>
    <s v="Beras"/>
    <d v="2019-07-02T10:45:00"/>
    <x v="2"/>
    <x v="0"/>
    <n v="45"/>
    <s v="X631CV"/>
    <m/>
    <s v="L"/>
    <d v="1965-02-04T00:00:00"/>
  </r>
  <r>
    <n v="36175"/>
    <s v="Bor"/>
    <d v="2019-07-02T13:00:00"/>
    <x v="2"/>
    <x v="0"/>
    <n v="45"/>
    <s v="X631CV"/>
    <m/>
    <s v="L"/>
    <d v="1954-06-21T00:00:00"/>
  </r>
  <r>
    <n v="30176"/>
    <s v="Vogel"/>
    <d v="2019-07-02T13:45:00"/>
    <x v="2"/>
    <x v="0"/>
    <n v="45"/>
    <s v="X631CV"/>
    <n v="0"/>
    <s v="L"/>
    <d v="2006-07-03T00:00:00"/>
  </r>
  <r>
    <n v="31442"/>
    <s v="Pietersen"/>
    <d v="2019-07-02T14:30:00"/>
    <x v="2"/>
    <x v="0"/>
    <n v="45"/>
    <s v="X631CV"/>
    <n v="0"/>
    <s v="L"/>
    <d v="1965-08-25T00:00:00"/>
  </r>
  <r>
    <n v="36060"/>
    <s v="Jong"/>
    <d v="2019-07-05T15:15:00"/>
    <x v="2"/>
    <x v="0"/>
    <n v="45"/>
    <s v="X631CV"/>
    <m/>
    <s v="L"/>
    <d v="1981-08-22T00:00:00"/>
  </r>
  <r>
    <n v="36175"/>
    <s v="Bor"/>
    <d v="2019-07-09T11:30:00"/>
    <x v="2"/>
    <x v="0"/>
    <n v="45"/>
    <s v="X631CV"/>
    <n v="0"/>
    <s v="L"/>
    <d v="1954-06-21T00:00:00"/>
  </r>
  <r>
    <n v="36755"/>
    <s v="Zondervan"/>
    <d v="2019-07-12T09:45:00"/>
    <x v="2"/>
    <x v="0"/>
    <n v="45"/>
    <s v="X631CV"/>
    <n v="0"/>
    <s v="L"/>
    <d v="1955-06-13T00:00:00"/>
  </r>
  <r>
    <n v="35270"/>
    <s v="TIELMAN-DE VRIES"/>
    <d v="2019-07-16T10:15:00"/>
    <x v="2"/>
    <x v="0"/>
    <n v="45"/>
    <s v="X631CV"/>
    <n v="0"/>
    <s v="L"/>
    <d v="1943-12-04T00:00:00"/>
  </r>
  <r>
    <n v="19922"/>
    <s v="Post"/>
    <d v="2019-07-19T13:45:00"/>
    <x v="2"/>
    <x v="0"/>
    <n v="45"/>
    <s v="X631CV"/>
    <m/>
    <s v="L"/>
    <d v="1986-10-10T00:00:00"/>
  </r>
  <r>
    <n v="11136"/>
    <s v="Engeland"/>
    <d v="2019-07-19T14:45:00"/>
    <x v="2"/>
    <x v="0"/>
    <n v="45"/>
    <s v="X631CV"/>
    <n v="0"/>
    <s v="L"/>
    <d v="1994-03-16T00:00:00"/>
  </r>
  <r>
    <n v="36583"/>
    <s v="Ladenius Muller"/>
    <d v="2019-07-23T14:30:00"/>
    <x v="2"/>
    <x v="0"/>
    <n v="45"/>
    <s v="X631CV"/>
    <n v="0"/>
    <s v="A"/>
    <d v="1947-12-15T00:00:00"/>
  </r>
  <r>
    <n v="36755"/>
    <s v="Zondervan"/>
    <d v="2019-07-26T09:00:00"/>
    <x v="2"/>
    <x v="0"/>
    <n v="45"/>
    <s v="X631CV"/>
    <n v="0"/>
    <s v="L"/>
    <d v="1955-06-13T00:00:00"/>
  </r>
  <r>
    <n v="12501"/>
    <s v="Slootweg"/>
    <d v="2019-07-22T09:15:00"/>
    <x v="47"/>
    <x v="0"/>
    <n v="45"/>
    <s v="X631CV"/>
    <m/>
    <s v="L"/>
    <d v="1967-07-09T00:00:00"/>
  </r>
  <r>
    <n v="1673"/>
    <s v="Muus"/>
    <d v="2019-07-22T10:00:00"/>
    <x v="47"/>
    <x v="0"/>
    <n v="45"/>
    <s v="X631CV"/>
    <n v="0"/>
    <s v="L"/>
    <d v="1989-10-31T00:00:00"/>
  </r>
  <r>
    <n v="12219"/>
    <s v="Hagen"/>
    <d v="2019-07-22T10:45:00"/>
    <x v="47"/>
    <x v="0"/>
    <n v="45"/>
    <s v="X631CV"/>
    <n v="0"/>
    <s v="L"/>
    <d v="1999-06-11T00:00:00"/>
  </r>
  <r>
    <n v="23016"/>
    <s v="Kops"/>
    <d v="2019-07-04T09:15:00"/>
    <x v="48"/>
    <x v="0"/>
    <n v="45"/>
    <s v="X631CV"/>
    <m/>
    <s v="L"/>
    <d v="1993-07-01T00:00:00"/>
  </r>
  <r>
    <n v="33041"/>
    <s v="Akker"/>
    <d v="2019-07-05T08:15:00"/>
    <x v="48"/>
    <x v="0"/>
    <n v="45"/>
    <s v="X631CV"/>
    <m/>
    <s v="L"/>
    <d v="1995-05-25T00:00:00"/>
  </r>
  <r>
    <n v="28975"/>
    <s v="Windster"/>
    <d v="2019-07-05T15:15:00"/>
    <x v="48"/>
    <x v="0"/>
    <n v="45"/>
    <s v="X631CV"/>
    <m/>
    <s v="L"/>
    <d v="1986-11-08T00:00:00"/>
  </r>
  <r>
    <n v="15769"/>
    <s v="Attalhaoui"/>
    <d v="2019-07-11T10:00:00"/>
    <x v="48"/>
    <x v="0"/>
    <n v="45"/>
    <s v="X631CV"/>
    <n v="0"/>
    <s v="L"/>
    <d v="1996-03-03T00:00:00"/>
  </r>
  <r>
    <n v="6359"/>
    <s v="Janssen"/>
    <d v="2019-07-12T13:30:00"/>
    <x v="48"/>
    <x v="0"/>
    <n v="45"/>
    <s v="X631CV"/>
    <m/>
    <s v="L"/>
    <d v="1953-03-17T00:00:00"/>
  </r>
  <r>
    <n v="29958"/>
    <s v="Scherpenisse"/>
    <d v="2019-07-12T14:30:00"/>
    <x v="48"/>
    <x v="0"/>
    <n v="45"/>
    <s v="X631CV"/>
    <m/>
    <s v="L"/>
    <d v="1960-08-18T00:00:00"/>
  </r>
  <r>
    <n v="12821"/>
    <s v="Valkhof"/>
    <d v="2019-07-12T15:15:00"/>
    <x v="48"/>
    <x v="0"/>
    <n v="45"/>
    <s v="X631CV"/>
    <n v="0"/>
    <s v="L"/>
    <d v="1960-08-17T00:00:00"/>
  </r>
  <r>
    <n v="31760"/>
    <s v="Burger-Minneboo"/>
    <d v="2019-07-19T15:15:00"/>
    <x v="48"/>
    <x v="0"/>
    <n v="45"/>
    <s v="X631CV"/>
    <m/>
    <s v="L"/>
    <d v="1958-12-12T00:00:00"/>
  </r>
  <r>
    <n v="31017"/>
    <s v="Heidinga"/>
    <d v="2019-07-25T08:45:00"/>
    <x v="48"/>
    <x v="0"/>
    <n v="45"/>
    <s v="X631CV"/>
    <m/>
    <s v="L"/>
    <d v="1973-04-04T00:00:00"/>
  </r>
  <r>
    <n v="1581"/>
    <s v="Hartog"/>
    <d v="2019-07-25T12:30:00"/>
    <x v="48"/>
    <x v="0"/>
    <n v="45"/>
    <s v="X631CV"/>
    <n v="0"/>
    <s v="L"/>
    <d v="1970-03-02T00:00:00"/>
  </r>
  <r>
    <n v="9416"/>
    <s v="Havelaar"/>
    <d v="2019-07-25T13:15:00"/>
    <x v="48"/>
    <x v="0"/>
    <n v="45"/>
    <s v="X631CV"/>
    <m/>
    <s v="L"/>
    <d v="1970-05-16T00:00:00"/>
  </r>
  <r>
    <n v="33151"/>
    <s v="Dekker"/>
    <d v="2019-07-26T08:15:00"/>
    <x v="48"/>
    <x v="0"/>
    <n v="45"/>
    <s v="X631CV"/>
    <m/>
    <s v="L"/>
    <d v="1954-03-11T00:00:00"/>
  </r>
  <r>
    <n v="2086"/>
    <s v="Bos"/>
    <d v="2019-07-26T11:00:00"/>
    <x v="48"/>
    <x v="0"/>
    <n v="45"/>
    <s v="X631CV"/>
    <m/>
    <s v="L"/>
    <d v="1967-05-01T00:00:00"/>
  </r>
  <r>
    <n v="35336"/>
    <s v="Horst van Daalen"/>
    <d v="2019-07-23T13:30:00"/>
    <x v="30"/>
    <x v="0"/>
    <n v="45"/>
    <s v="X631CV"/>
    <m/>
    <s v="L"/>
    <d v="1931-05-22T00:00:00"/>
  </r>
  <r>
    <n v="33330"/>
    <s v="Ommeren"/>
    <d v="2019-07-26T10:00:00"/>
    <x v="30"/>
    <x v="0"/>
    <n v="45"/>
    <s v="X631CV"/>
    <m/>
    <s v="L"/>
    <d v="1986-02-15T00:00:00"/>
  </r>
  <r>
    <n v="35226"/>
    <s v="Onrust"/>
    <d v="2019-07-30T09:30:00"/>
    <x v="30"/>
    <x v="0"/>
    <n v="45"/>
    <s v="X631CV"/>
    <n v="0"/>
    <s v="L"/>
    <d v="1966-12-13T00:00:00"/>
  </r>
  <r>
    <n v="3702"/>
    <s v="Mol"/>
    <d v="2019-07-30T10:00:00"/>
    <x v="30"/>
    <x v="0"/>
    <n v="45"/>
    <s v="X631CV"/>
    <n v="0"/>
    <s v="L"/>
    <d v="1941-09-16T00:00:00"/>
  </r>
  <r>
    <n v="31526"/>
    <s v="Beato"/>
    <d v="2019-07-30T12:30:00"/>
    <x v="30"/>
    <x v="0"/>
    <n v="45"/>
    <s v="X631CV"/>
    <m/>
    <s v="L"/>
    <d v="1953-07-26T00:00:00"/>
  </r>
  <r>
    <n v="34443"/>
    <s v="Herbert Samad"/>
    <d v="2019-07-30T13:30:00"/>
    <x v="30"/>
    <x v="0"/>
    <n v="45"/>
    <s v="X631CV"/>
    <m/>
    <s v="L"/>
    <d v="1952-01-06T00:00:00"/>
  </r>
  <r>
    <n v="20581"/>
    <s v="Aoulad Abdellah"/>
    <d v="2019-07-30T14:15:00"/>
    <x v="30"/>
    <x v="0"/>
    <n v="45"/>
    <s v="X631CV"/>
    <m/>
    <s v="L"/>
    <d v="1983-10-17T00:00:00"/>
  </r>
  <r>
    <n v="22068"/>
    <s v="Engel"/>
    <d v="2019-07-01T08:15:00"/>
    <x v="25"/>
    <x v="0"/>
    <n v="45"/>
    <s v="X631CV"/>
    <n v="0"/>
    <s v="L"/>
    <d v="1993-08-11T00:00:00"/>
  </r>
  <r>
    <n v="2907"/>
    <s v="Scheffelaar"/>
    <d v="2019-07-01T09:15:00"/>
    <x v="25"/>
    <x v="0"/>
    <n v="45"/>
    <s v="X631CV"/>
    <n v="0"/>
    <s v="L"/>
    <d v="1952-06-07T00:00:00"/>
  </r>
  <r>
    <n v="24031"/>
    <s v="Bruijn"/>
    <d v="2019-07-01T11:00:00"/>
    <x v="25"/>
    <x v="0"/>
    <n v="45"/>
    <s v="X631CV"/>
    <n v="0"/>
    <s v="L"/>
    <d v="1971-04-21T00:00:00"/>
  </r>
  <r>
    <n v="4326"/>
    <s v="Plantinga"/>
    <d v="2019-07-01T12:30:00"/>
    <x v="25"/>
    <x v="0"/>
    <n v="45"/>
    <s v="X631CV"/>
    <m/>
    <s v="L"/>
    <d v="1994-04-24T00:00:00"/>
  </r>
  <r>
    <n v="32309"/>
    <s v="Holt"/>
    <d v="2019-07-01T14:00:00"/>
    <x v="25"/>
    <x v="0"/>
    <n v="45"/>
    <s v="X631CV"/>
    <n v="0"/>
    <s v="L"/>
    <d v="1952-06-30T00:00:00"/>
  </r>
  <r>
    <n v="35525"/>
    <s v="Ozturk"/>
    <d v="2019-07-01T15:00:00"/>
    <x v="25"/>
    <x v="0"/>
    <n v="45"/>
    <s v="X631CV"/>
    <n v="0"/>
    <s v="L"/>
    <d v="2008-05-09T00:00:00"/>
  </r>
  <r>
    <n v="2460"/>
    <s v="Gijse"/>
    <d v="2019-07-04T09:30:00"/>
    <x v="25"/>
    <x v="0"/>
    <n v="45"/>
    <s v="X631CV"/>
    <n v="0"/>
    <s v="L"/>
    <d v="1987-12-22T00:00:00"/>
  </r>
  <r>
    <n v="9480"/>
    <s v="Velde"/>
    <d v="2019-07-04T13:45:00"/>
    <x v="25"/>
    <x v="0"/>
    <n v="45"/>
    <s v="X631CV"/>
    <m/>
    <s v="L"/>
    <d v="2003-06-02T00:00:00"/>
  </r>
  <r>
    <n v="16458"/>
    <s v="Abderzak"/>
    <d v="2019-07-08T09:00:00"/>
    <x v="25"/>
    <x v="0"/>
    <n v="45"/>
    <s v="X631CV"/>
    <m/>
    <s v="L"/>
    <d v="2002-06-30T00:00:00"/>
  </r>
  <r>
    <n v="6562"/>
    <s v="Oumoussi"/>
    <d v="2019-07-08T11:15:00"/>
    <x v="25"/>
    <x v="0"/>
    <n v="45"/>
    <s v="X631CV"/>
    <m/>
    <s v="L"/>
    <d v="1991-07-02T00:00:00"/>
  </r>
  <r>
    <n v="2969"/>
    <s v="Hoogeveen"/>
    <d v="2019-07-08T13:30:00"/>
    <x v="25"/>
    <x v="0"/>
    <n v="45"/>
    <s v="X631CV"/>
    <m/>
    <s v="L"/>
    <d v="1972-03-19T00:00:00"/>
  </r>
  <r>
    <n v="22228"/>
    <s v="Willems"/>
    <d v="2019-07-11T09:00:00"/>
    <x v="25"/>
    <x v="0"/>
    <n v="45"/>
    <s v="X631CV"/>
    <n v="0"/>
    <s v="L"/>
    <d v="1994-06-21T00:00:00"/>
  </r>
  <r>
    <n v="32045"/>
    <s v="Sital"/>
    <d v="2019-07-11T10:45:00"/>
    <x v="25"/>
    <x v="0"/>
    <n v="45"/>
    <s v="X631CV"/>
    <m/>
    <s v="L"/>
    <d v="2010-04-22T00:00:00"/>
  </r>
  <r>
    <n v="17673"/>
    <s v="Zweden"/>
    <d v="2019-07-11T15:15:00"/>
    <x v="25"/>
    <x v="0"/>
    <n v="45"/>
    <s v="X631CV"/>
    <n v="0"/>
    <s v="L"/>
    <d v="1990-04-22T00:00:00"/>
  </r>
  <r>
    <n v="908"/>
    <s v="Rana"/>
    <d v="2019-07-22T15:15:00"/>
    <x v="25"/>
    <x v="0"/>
    <n v="45"/>
    <s v="X631CV"/>
    <m/>
    <s v="L"/>
    <d v="1966-10-02T00:00:00"/>
  </r>
  <r>
    <n v="19347"/>
    <s v="Mud"/>
    <d v="2019-07-25T09:15:00"/>
    <x v="25"/>
    <x v="0"/>
    <n v="45"/>
    <s v="X631CV"/>
    <n v="0"/>
    <s v="L"/>
    <d v="2003-02-26T00:00:00"/>
  </r>
  <r>
    <n v="17068"/>
    <s v="Hadi"/>
    <d v="2019-07-25T09:45:00"/>
    <x v="25"/>
    <x v="0"/>
    <n v="45"/>
    <s v="X631CV"/>
    <n v="0"/>
    <s v="L"/>
    <d v="2000-10-09T00:00:00"/>
  </r>
  <r>
    <n v="17607"/>
    <s v="Bouayadi"/>
    <d v="2019-07-25T14:15:00"/>
    <x v="25"/>
    <x v="0"/>
    <n v="45"/>
    <s v="X631CV"/>
    <n v="0"/>
    <s v="L"/>
    <d v="2005-12-10T00:00:00"/>
  </r>
  <r>
    <n v="22015"/>
    <s v="Pawiroredjo"/>
    <d v="2019-07-29T09:45:00"/>
    <x v="25"/>
    <x v="0"/>
    <n v="45"/>
    <s v="X631CV"/>
    <m/>
    <s v="L"/>
    <d v="1961-11-18T00:00:00"/>
  </r>
  <r>
    <n v="5238"/>
    <s v="Gastel"/>
    <d v="2019-07-29T11:00:00"/>
    <x v="25"/>
    <x v="0"/>
    <n v="45"/>
    <s v="X631CV"/>
    <m/>
    <s v="L"/>
    <d v="1985-09-03T00:00:00"/>
  </r>
  <r>
    <n v="36558"/>
    <s v="Delvers"/>
    <d v="2019-07-29T12:30:00"/>
    <x v="25"/>
    <x v="0"/>
    <n v="45"/>
    <s v="X631CV"/>
    <n v="0"/>
    <s v="L"/>
    <d v="1986-02-28T00:00:00"/>
  </r>
  <r>
    <n v="34606"/>
    <s v="Karacaer"/>
    <d v="2019-07-08T11:00:00"/>
    <x v="26"/>
    <x v="0"/>
    <n v="45"/>
    <s v="X631CV"/>
    <m/>
    <s v="L"/>
    <d v="1961-05-04T00:00:00"/>
  </r>
  <r>
    <n v="30742"/>
    <s v="Dassen"/>
    <d v="2019-07-08T14:30:00"/>
    <x v="26"/>
    <x v="0"/>
    <n v="45"/>
    <s v="X631CV"/>
    <n v="0"/>
    <s v="L"/>
    <d v="1952-11-15T00:00:00"/>
  </r>
  <r>
    <n v="35399"/>
    <s v="Kooijman"/>
    <d v="2019-07-16T11:15:00"/>
    <x v="26"/>
    <x v="0"/>
    <n v="45"/>
    <s v="X631CV"/>
    <m/>
    <s v="L"/>
    <d v="1954-09-23T00:00:00"/>
  </r>
  <r>
    <n v="36337"/>
    <s v="MAEIJER-VAN GOLEN"/>
    <d v="2019-07-22T08:30:00"/>
    <x v="26"/>
    <x v="0"/>
    <n v="45"/>
    <s v="X631CV"/>
    <m/>
    <s v="L"/>
    <d v="1948-09-25T00:00:00"/>
  </r>
  <r>
    <n v="27132"/>
    <s v="Brouwer"/>
    <d v="2019-07-22T15:15:00"/>
    <x v="26"/>
    <x v="0"/>
    <n v="45"/>
    <s v="X631CV"/>
    <m/>
    <s v="L"/>
    <d v="1991-06-01T00:00:00"/>
  </r>
  <r>
    <n v="2411"/>
    <s v="Osenbruggen"/>
    <d v="2019-07-23T10:00:00"/>
    <x v="26"/>
    <x v="0"/>
    <n v="45"/>
    <s v="X631CV"/>
    <m/>
    <s v="L"/>
    <d v="1940-09-23T00:00:00"/>
  </r>
  <r>
    <n v="980"/>
    <s v="Casper"/>
    <d v="2019-07-23T12:30:00"/>
    <x v="26"/>
    <x v="0"/>
    <n v="45"/>
    <s v="X631CV"/>
    <n v="0"/>
    <s v="L"/>
    <d v="1945-03-24T00:00:00"/>
  </r>
  <r>
    <n v="35669"/>
    <s v="Duda"/>
    <d v="2019-07-29T12:30:00"/>
    <x v="26"/>
    <x v="0"/>
    <n v="45"/>
    <s v="X631CV"/>
    <m/>
    <s v="L"/>
    <d v="1958-09-09T00:00:00"/>
  </r>
  <r>
    <n v="28738"/>
    <s v="Hettema"/>
    <d v="2019-07-29T15:15:00"/>
    <x v="26"/>
    <x v="0"/>
    <n v="45"/>
    <s v="X631CV"/>
    <m/>
    <s v="L"/>
    <d v="1941-01-04T00:00:00"/>
  </r>
  <r>
    <n v="36320"/>
    <s v="Melger"/>
    <d v="2019-07-03T11:00:00"/>
    <x v="28"/>
    <x v="0"/>
    <n v="50"/>
    <s v="X631CV"/>
    <m/>
    <s v="L"/>
    <d v="1937-03-20T00:00:00"/>
  </r>
  <r>
    <n v="5499"/>
    <s v="Engelmoer"/>
    <d v="2019-07-12T11:10:00"/>
    <x v="7"/>
    <x v="0"/>
    <n v="50"/>
    <s v="X631CV"/>
    <n v="0"/>
    <s v="L"/>
    <d v="1960-08-16T00:00:00"/>
  </r>
  <r>
    <n v="18790"/>
    <s v="Biseswar"/>
    <d v="2019-07-12T11:05:00"/>
    <x v="48"/>
    <x v="0"/>
    <n v="55"/>
    <s v="X631CV"/>
    <n v="0"/>
    <s v="L"/>
    <d v="1967-03-19T00:00:00"/>
  </r>
  <r>
    <n v="4142"/>
    <s v="Kok"/>
    <d v="2019-07-19T10:35:00"/>
    <x v="48"/>
    <x v="0"/>
    <n v="55"/>
    <s v="X631CV"/>
    <m/>
    <s v="L"/>
    <d v="1985-03-11T00:00:00"/>
  </r>
  <r>
    <n v="4481"/>
    <s v="Hartsuiker"/>
    <d v="2019-07-26T09:30:00"/>
    <x v="30"/>
    <x v="0"/>
    <n v="55"/>
    <s v="X631CV"/>
    <n v="0"/>
    <s v="L"/>
    <d v="1993-10-29T00:00:00"/>
  </r>
  <r>
    <n v="28149"/>
    <s v="Jarbandan"/>
    <d v="2019-07-08T14:00:00"/>
    <x v="27"/>
    <x v="0"/>
    <n v="60"/>
    <s v="X631CV"/>
    <m/>
    <s v="L"/>
    <d v="1968-08-08T00:00:00"/>
  </r>
  <r>
    <n v="24908"/>
    <s v="Michels-de Groot"/>
    <d v="2019-07-08T15:00:00"/>
    <x v="27"/>
    <x v="0"/>
    <n v="60"/>
    <s v="X631CV"/>
    <m/>
    <s v="L"/>
    <d v="1952-03-16T00:00:00"/>
  </r>
  <r>
    <n v="18100"/>
    <s v="Ozcelik-Ozturk"/>
    <d v="2019-07-03T12:30:00"/>
    <x v="31"/>
    <x v="0"/>
    <n v="60"/>
    <s v="X631CV"/>
    <n v="0"/>
    <s v="L"/>
    <d v="1974-01-01T00:00:00"/>
  </r>
  <r>
    <n v="36420"/>
    <s v="Chandler"/>
    <d v="2019-07-05T13:15:00"/>
    <x v="31"/>
    <x v="0"/>
    <n v="60"/>
    <s v="X631CV"/>
    <m/>
    <s v="L"/>
    <d v="1949-12-12T00:00:00"/>
  </r>
  <r>
    <n v="36829"/>
    <s v="Advokaat"/>
    <d v="2019-07-16T11:00:00"/>
    <x v="31"/>
    <x v="0"/>
    <n v="60"/>
    <s v="X631CV"/>
    <m/>
    <s v="L"/>
    <d v="1952-02-02T00:00:00"/>
  </r>
  <r>
    <n v="35698"/>
    <s v="Swol"/>
    <d v="2019-07-23T14:30:00"/>
    <x v="31"/>
    <x v="0"/>
    <n v="60"/>
    <s v="X631CV"/>
    <n v="0"/>
    <s v="L"/>
    <d v="1946-12-13T00:00:00"/>
  </r>
  <r>
    <n v="33369"/>
    <s v="Doesburg"/>
    <d v="2019-07-25T09:15:00"/>
    <x v="31"/>
    <x v="0"/>
    <n v="60"/>
    <s v="X631CV"/>
    <n v="0"/>
    <s v="L"/>
    <d v="1954-06-26T00:00:00"/>
  </r>
  <r>
    <n v="36374"/>
    <s v="Fröger"/>
    <d v="2019-07-25T11:00:00"/>
    <x v="31"/>
    <x v="0"/>
    <n v="60"/>
    <s v="X631CV"/>
    <m/>
    <s v="L"/>
    <d v="1943-11-14T00:00:00"/>
  </r>
  <r>
    <n v="35660"/>
    <s v="Roepchand"/>
    <d v="2019-07-30T12:30:00"/>
    <x v="31"/>
    <x v="0"/>
    <n v="60"/>
    <s v="X631CV"/>
    <n v="0"/>
    <s v="L"/>
    <d v="1960-03-19T00:00:00"/>
  </r>
  <r>
    <n v="33393"/>
    <s v="Meijles"/>
    <d v="2019-07-12T09:00:00"/>
    <x v="33"/>
    <x v="0"/>
    <n v="60"/>
    <s v="X631CV"/>
    <m/>
    <s v="L"/>
    <d v="1970-03-09T00:00:00"/>
  </r>
  <r>
    <n v="21132"/>
    <s v="Louwaard-Voorendt"/>
    <d v="2019-07-12T10:00:00"/>
    <x v="33"/>
    <x v="0"/>
    <n v="60"/>
    <s v="X631CV"/>
    <m/>
    <s v="L"/>
    <d v="1950-11-04T00:00:00"/>
  </r>
  <r>
    <n v="34049"/>
    <s v="Bakker"/>
    <d v="2019-07-04T08:45:00"/>
    <x v="34"/>
    <x v="0"/>
    <n v="60"/>
    <s v="X631CV"/>
    <n v="0"/>
    <s v="L"/>
    <d v="1965-02-23T00:00:00"/>
  </r>
  <r>
    <n v="36837"/>
    <s v="Frijlink"/>
    <d v="2019-07-04T10:00:00"/>
    <x v="34"/>
    <x v="0"/>
    <n v="60"/>
    <s v="X631CV"/>
    <m/>
    <s v="L"/>
    <d v="1966-12-20T00:00:00"/>
  </r>
  <r>
    <n v="36727"/>
    <s v="Alipur"/>
    <d v="2019-07-04T11:00:00"/>
    <x v="34"/>
    <x v="0"/>
    <n v="60"/>
    <s v="X631CV"/>
    <m/>
    <s v="L"/>
    <d v="1967-02-05T00:00:00"/>
  </r>
  <r>
    <n v="34672"/>
    <s v="Gomes"/>
    <d v="2019-07-04T12:30:00"/>
    <x v="34"/>
    <x v="0"/>
    <n v="60"/>
    <s v="X631CV"/>
    <m/>
    <s v="L"/>
    <d v="1982-07-08T00:00:00"/>
  </r>
  <r>
    <n v="36564"/>
    <s v="Fetian"/>
    <d v="2019-07-04T14:45:00"/>
    <x v="34"/>
    <x v="0"/>
    <n v="60"/>
    <s v="X631CV"/>
    <m/>
    <s v="L"/>
    <d v="1981-05-03T00:00:00"/>
  </r>
  <r>
    <n v="21861"/>
    <s v="Assen"/>
    <d v="2019-07-11T09:00:00"/>
    <x v="34"/>
    <x v="0"/>
    <n v="60"/>
    <s v="X631CV"/>
    <m/>
    <s v="L"/>
    <d v="1991-06-19T00:00:00"/>
  </r>
  <r>
    <n v="36838"/>
    <s v="Yousfi"/>
    <d v="2019-07-11T10:00:00"/>
    <x v="34"/>
    <x v="0"/>
    <n v="60"/>
    <s v="X631CV"/>
    <m/>
    <s v="L"/>
    <d v="1981-10-09T00:00:00"/>
  </r>
  <r>
    <n v="36733"/>
    <s v="Schutte"/>
    <d v="2019-07-11T11:00:00"/>
    <x v="34"/>
    <x v="0"/>
    <n v="60"/>
    <s v="X631CV"/>
    <n v="0"/>
    <s v="L"/>
    <d v="1968-12-31T00:00:00"/>
  </r>
  <r>
    <n v="36349"/>
    <s v="Hassanin"/>
    <d v="2019-07-18T11:00:00"/>
    <x v="34"/>
    <x v="0"/>
    <n v="60"/>
    <s v="X631CV"/>
    <m/>
    <s v="L"/>
    <d v="1960-03-08T00:00:00"/>
  </r>
  <r>
    <n v="36564"/>
    <s v="Fetian"/>
    <d v="2019-07-18T13:00:00"/>
    <x v="34"/>
    <x v="0"/>
    <n v="60"/>
    <s v="X631CV"/>
    <m/>
    <s v="L"/>
    <d v="1981-05-03T00:00:00"/>
  </r>
  <r>
    <n v="35944"/>
    <s v="Hof"/>
    <d v="2019-07-04T11:00:00"/>
    <x v="3"/>
    <x v="0"/>
    <n v="60"/>
    <s v="X631CV"/>
    <m/>
    <s v="L"/>
    <d v="1997-12-16T00:00:00"/>
  </r>
  <r>
    <n v="35431"/>
    <s v="Tex"/>
    <d v="2019-07-04T15:00:00"/>
    <x v="3"/>
    <x v="0"/>
    <n v="60"/>
    <s v="X631CV"/>
    <n v="0"/>
    <s v="L"/>
    <d v="1977-10-26T00:00:00"/>
  </r>
  <r>
    <n v="18100"/>
    <s v="Ozcelik-Ozturk"/>
    <d v="2019-07-05T13:30:00"/>
    <x v="3"/>
    <x v="0"/>
    <n v="60"/>
    <s v="X631CV"/>
    <m/>
    <s v="L"/>
    <d v="1974-01-01T00:00:00"/>
  </r>
  <r>
    <n v="34075"/>
    <s v="Wolf"/>
    <d v="2019-07-12T08:15:00"/>
    <x v="3"/>
    <x v="0"/>
    <n v="60"/>
    <s v="X631CV"/>
    <n v="0"/>
    <s v="L"/>
    <d v="1976-07-15T00:00:00"/>
  </r>
  <r>
    <n v="34471"/>
    <s v="Anker"/>
    <d v="2019-07-12T14:15:00"/>
    <x v="3"/>
    <x v="0"/>
    <n v="60"/>
    <s v="X631CV"/>
    <n v="0"/>
    <s v="L"/>
    <d v="1980-11-23T00:00:00"/>
  </r>
  <r>
    <n v="35390"/>
    <s v="Bolhuis"/>
    <d v="2019-07-18T08:45:00"/>
    <x v="3"/>
    <x v="0"/>
    <n v="60"/>
    <s v="X631CV"/>
    <n v="0"/>
    <s v="L"/>
    <d v="1994-03-22T00:00:00"/>
  </r>
  <r>
    <n v="35480"/>
    <s v="Beudeker - Baljet"/>
    <d v="2019-07-18T09:45:00"/>
    <x v="3"/>
    <x v="0"/>
    <n v="60"/>
    <s v="X631CV"/>
    <n v="0"/>
    <s v="L"/>
    <d v="1959-09-13T00:00:00"/>
  </r>
  <r>
    <n v="35161"/>
    <s v="Osei"/>
    <d v="2019-07-18T12:30:00"/>
    <x v="3"/>
    <x v="0"/>
    <n v="60"/>
    <s v="X631CV"/>
    <m/>
    <s v="L"/>
    <d v="1960-01-31T00:00:00"/>
  </r>
  <r>
    <n v="35431"/>
    <s v="Tex"/>
    <d v="2019-07-18T15:00:00"/>
    <x v="3"/>
    <x v="0"/>
    <n v="60"/>
    <s v="X631CV"/>
    <n v="0"/>
    <s v="L"/>
    <d v="1977-10-26T00:00:00"/>
  </r>
  <r>
    <n v="34278"/>
    <s v="Barens"/>
    <d v="2019-07-19T08:15:00"/>
    <x v="3"/>
    <x v="0"/>
    <n v="60"/>
    <s v="X631CV"/>
    <n v="0"/>
    <s v="L"/>
    <d v="1952-02-26T00:00:00"/>
  </r>
  <r>
    <n v="34075"/>
    <s v="Wolf"/>
    <d v="2019-07-19T09:15:00"/>
    <x v="3"/>
    <x v="0"/>
    <n v="60"/>
    <s v="X631CV"/>
    <m/>
    <s v="L"/>
    <d v="1976-07-15T00:00:00"/>
  </r>
  <r>
    <n v="28221"/>
    <s v="Kazimierska"/>
    <d v="2019-07-19T10:15:00"/>
    <x v="3"/>
    <x v="0"/>
    <n v="60"/>
    <s v="X631CV"/>
    <m/>
    <s v="L"/>
    <d v="1971-05-16T00:00:00"/>
  </r>
  <r>
    <n v="33820"/>
    <s v="Ahrada"/>
    <d v="2019-07-25T12:30:00"/>
    <x v="3"/>
    <x v="0"/>
    <n v="60"/>
    <s v="X631CV"/>
    <m/>
    <s v="L"/>
    <d v="1986-02-06T00:00:00"/>
  </r>
  <r>
    <n v="34211"/>
    <s v="King"/>
    <d v="2019-07-26T12:30:00"/>
    <x v="3"/>
    <x v="0"/>
    <n v="60"/>
    <s v="X631CV"/>
    <m/>
    <s v="L"/>
    <d v="1976-02-07T00:00:00"/>
  </r>
  <r>
    <n v="20758"/>
    <s v="Ahalli"/>
    <d v="2019-07-01T09:00:00"/>
    <x v="35"/>
    <x v="0"/>
    <n v="60"/>
    <s v="X631CV"/>
    <m/>
    <s v="L"/>
    <d v="2008-03-16T00:00:00"/>
  </r>
  <r>
    <n v="24860"/>
    <s v="Salomons"/>
    <d v="2019-07-04T08:45:00"/>
    <x v="35"/>
    <x v="0"/>
    <n v="60"/>
    <s v="X631CV"/>
    <n v="0"/>
    <s v="L"/>
    <d v="1987-06-11T00:00:00"/>
  </r>
  <r>
    <n v="28408"/>
    <s v="Ibrahim"/>
    <d v="2019-07-15T09:00:00"/>
    <x v="35"/>
    <x v="0"/>
    <n v="60"/>
    <s v="X631CV"/>
    <m/>
    <s v="L"/>
    <d v="1992-07-19T00:00:00"/>
  </r>
  <r>
    <n v="34559"/>
    <s v="Groot"/>
    <d v="2019-07-15T13:00:00"/>
    <x v="35"/>
    <x v="0"/>
    <n v="60"/>
    <s v="X631CV"/>
    <m/>
    <s v="L"/>
    <d v="1986-05-22T00:00:00"/>
  </r>
  <r>
    <n v="35584"/>
    <s v="Hajja"/>
    <d v="2019-07-22T08:15:00"/>
    <x v="35"/>
    <x v="0"/>
    <n v="60"/>
    <s v="X631CV"/>
    <m/>
    <s v="L"/>
    <d v="1985-01-04T00:00:00"/>
  </r>
  <r>
    <n v="35449"/>
    <s v="Kooi"/>
    <d v="2019-07-22T13:15:00"/>
    <x v="35"/>
    <x v="0"/>
    <n v="60"/>
    <s v="X631CV"/>
    <m/>
    <s v="L"/>
    <d v="1993-12-26T00:00:00"/>
  </r>
  <r>
    <n v="3896"/>
    <s v="Schulein"/>
    <d v="2019-07-25T08:45:00"/>
    <x v="35"/>
    <x v="0"/>
    <n v="60"/>
    <s v="X631CV"/>
    <n v="0"/>
    <s v="L"/>
    <d v="1980-10-19T00:00:00"/>
  </r>
  <r>
    <n v="32393"/>
    <s v="Bilgiçer"/>
    <d v="2019-07-25T10:30:00"/>
    <x v="35"/>
    <x v="0"/>
    <n v="60"/>
    <s v="X631CV"/>
    <m/>
    <s v="L"/>
    <d v="1991-10-22T00:00:00"/>
  </r>
  <r>
    <n v="35637"/>
    <s v="Pruis"/>
    <d v="2019-07-25T13:00:00"/>
    <x v="35"/>
    <x v="0"/>
    <n v="60"/>
    <s v="X631CV"/>
    <m/>
    <s v="L"/>
    <d v="1966-07-02T00:00:00"/>
  </r>
  <r>
    <n v="36230"/>
    <s v="Tol"/>
    <d v="2019-07-29T09:15:00"/>
    <x v="35"/>
    <x v="0"/>
    <n v="60"/>
    <s v="X631CV"/>
    <n v="0"/>
    <s v="L"/>
    <d v="1988-10-01T00:00:00"/>
  </r>
  <r>
    <n v="36467"/>
    <s v="Dogan"/>
    <d v="2019-07-29T11:00:00"/>
    <x v="35"/>
    <x v="0"/>
    <n v="60"/>
    <s v="X631CV"/>
    <m/>
    <s v="L"/>
    <d v="1993-01-30T00:00:00"/>
  </r>
  <r>
    <n v="35449"/>
    <s v="Kooi"/>
    <d v="2019-07-29T14:45:00"/>
    <x v="35"/>
    <x v="0"/>
    <n v="60"/>
    <s v="X631CV"/>
    <m/>
    <s v="L"/>
    <d v="1993-12-26T00:00:00"/>
  </r>
  <r>
    <n v="1355"/>
    <s v="Bleijswijk-van Abswoude"/>
    <d v="2019-07-16T11:30:00"/>
    <x v="4"/>
    <x v="0"/>
    <n v="60"/>
    <s v="X631CV"/>
    <m/>
    <s v="L"/>
    <d v="1943-05-24T00:00:00"/>
  </r>
  <r>
    <n v="35972"/>
    <s v="Voorenberghe"/>
    <d v="2019-07-22T09:15:00"/>
    <x v="4"/>
    <x v="0"/>
    <n v="60"/>
    <s v="X631CV"/>
    <n v="0"/>
    <s v="L"/>
    <d v="1953-05-11T00:00:00"/>
  </r>
  <r>
    <n v="36962"/>
    <s v="Niekerken"/>
    <d v="2019-07-31T10:15:00"/>
    <x v="4"/>
    <x v="0"/>
    <n v="60"/>
    <s v="X631CV"/>
    <n v="0"/>
    <s v="L"/>
    <d v="1961-04-08T00:00:00"/>
  </r>
  <r>
    <n v="43"/>
    <s v="MULDER"/>
    <d v="2019-07-31T15:00:00"/>
    <x v="4"/>
    <x v="0"/>
    <n v="60"/>
    <s v="X631CV"/>
    <m/>
    <s v="L"/>
    <d v="1942-03-23T00:00:00"/>
  </r>
  <r>
    <n v="23717"/>
    <s v="Masereeuw"/>
    <d v="2019-07-03T14:30:00"/>
    <x v="36"/>
    <x v="0"/>
    <n v="60"/>
    <s v="X631CV"/>
    <n v="0"/>
    <s v="L"/>
    <d v="2006-03-27T00:00:00"/>
  </r>
  <r>
    <n v="33131"/>
    <s v="Zanten"/>
    <d v="2019-07-10T09:00:00"/>
    <x v="36"/>
    <x v="0"/>
    <n v="60"/>
    <s v="X631CV"/>
    <n v="0"/>
    <s v="L"/>
    <d v="2009-12-18T00:00:00"/>
  </r>
  <r>
    <n v="20362"/>
    <s v="KAMPMEIJER-SAKU"/>
    <d v="2019-07-10T12:30:00"/>
    <x v="36"/>
    <x v="0"/>
    <n v="60"/>
    <s v="X631CV"/>
    <n v="0"/>
    <s v="L"/>
    <d v="1971-05-31T00:00:00"/>
  </r>
  <r>
    <n v="6611"/>
    <s v="Ong"/>
    <d v="2019-07-04T09:00:00"/>
    <x v="37"/>
    <x v="0"/>
    <n v="60"/>
    <s v="X631CV"/>
    <m/>
    <s v="L"/>
    <d v="1988-08-23T00:00:00"/>
  </r>
  <r>
    <n v="15083"/>
    <s v="Prakash Chand"/>
    <d v="2019-07-04T10:45:00"/>
    <x v="37"/>
    <x v="0"/>
    <n v="60"/>
    <s v="X631CV"/>
    <m/>
    <s v="L"/>
    <d v="1963-08-30T00:00:00"/>
  </r>
  <r>
    <n v="31969"/>
    <s v="Leeuwen"/>
    <d v="2019-07-05T11:00:00"/>
    <x v="37"/>
    <x v="0"/>
    <n v="60"/>
    <s v="X631CV"/>
    <m/>
    <s v="L"/>
    <d v="1995-08-29T00:00:00"/>
  </r>
  <r>
    <n v="1923"/>
    <s v="Fieret"/>
    <d v="2019-07-05T14:30:00"/>
    <x v="37"/>
    <x v="0"/>
    <n v="60"/>
    <s v="X631CV"/>
    <m/>
    <s v="L"/>
    <d v="1968-09-21T00:00:00"/>
  </r>
  <r>
    <n v="27924"/>
    <s v="Sher"/>
    <d v="2019-07-11T09:00:00"/>
    <x v="37"/>
    <x v="0"/>
    <n v="60"/>
    <s v="X631CV"/>
    <m/>
    <s v="L"/>
    <d v="1970-10-22T00:00:00"/>
  </r>
  <r>
    <n v="31077"/>
    <s v="Zanten- Geertman"/>
    <d v="2019-07-11T11:00:00"/>
    <x v="37"/>
    <x v="0"/>
    <n v="60"/>
    <s v="X631CV"/>
    <m/>
    <s v="L"/>
    <d v="1938-04-15T00:00:00"/>
  </r>
  <r>
    <n v="25773"/>
    <s v="Smit"/>
    <d v="2019-07-11T14:00:00"/>
    <x v="37"/>
    <x v="0"/>
    <n v="60"/>
    <s v="X631CV"/>
    <n v="0"/>
    <s v="L"/>
    <d v="1974-01-22T00:00:00"/>
  </r>
  <r>
    <n v="28514"/>
    <s v="Vredevoogd"/>
    <d v="2019-07-11T15:00:00"/>
    <x v="37"/>
    <x v="0"/>
    <n v="60"/>
    <s v="X631CV"/>
    <n v="0"/>
    <s v="L"/>
    <d v="1951-06-05T00:00:00"/>
  </r>
  <r>
    <n v="7835"/>
    <s v="Pallandt-Tan"/>
    <d v="2019-07-12T09:00:00"/>
    <x v="37"/>
    <x v="0"/>
    <n v="60"/>
    <s v="X631CV"/>
    <m/>
    <s v="L"/>
    <d v="1980-12-31T00:00:00"/>
  </r>
  <r>
    <n v="1623"/>
    <s v="Hoefman"/>
    <d v="2019-07-12T10:45:00"/>
    <x v="37"/>
    <x v="0"/>
    <n v="60"/>
    <s v="X631CV"/>
    <m/>
    <s v="L"/>
    <d v="1972-03-01T00:00:00"/>
  </r>
  <r>
    <n v="6315"/>
    <s v="Iboudi"/>
    <d v="2019-07-12T13:45:00"/>
    <x v="37"/>
    <x v="0"/>
    <n v="60"/>
    <s v="X631CV"/>
    <m/>
    <s v="L"/>
    <d v="1976-01-23T00:00:00"/>
  </r>
  <r>
    <n v="29719"/>
    <s v="Verhoef"/>
    <d v="2019-07-18T09:00:00"/>
    <x v="37"/>
    <x v="0"/>
    <n v="60"/>
    <s v="X631CV"/>
    <m/>
    <s v="L"/>
    <d v="1964-05-19T00:00:00"/>
  </r>
  <r>
    <n v="11748"/>
    <s v="Meulblok"/>
    <d v="2019-07-18T10:00:00"/>
    <x v="37"/>
    <x v="0"/>
    <n v="60"/>
    <s v="X631CV"/>
    <m/>
    <s v="L"/>
    <d v="1990-01-31T00:00:00"/>
  </r>
  <r>
    <n v="31838"/>
    <s v="Bakker"/>
    <d v="2019-07-18T11:00:00"/>
    <x v="37"/>
    <x v="0"/>
    <n v="60"/>
    <s v="X631CV"/>
    <m/>
    <s v="L"/>
    <d v="1992-03-19T00:00:00"/>
  </r>
  <r>
    <n v="34062"/>
    <s v="Wien Chan"/>
    <d v="2019-07-18T13:00:00"/>
    <x v="37"/>
    <x v="0"/>
    <n v="60"/>
    <s v="X631CV"/>
    <m/>
    <s v="L"/>
    <d v="1955-11-25T00:00:00"/>
  </r>
  <r>
    <n v="5726"/>
    <s v="Ritsema van Eck"/>
    <d v="2019-07-18T14:00:00"/>
    <x v="37"/>
    <x v="0"/>
    <n v="60"/>
    <s v="X631CV"/>
    <m/>
    <s v="L"/>
    <d v="1974-02-03T00:00:00"/>
  </r>
  <r>
    <n v="29158"/>
    <s v="Kerkhof"/>
    <d v="2019-07-18T15:00:00"/>
    <x v="37"/>
    <x v="0"/>
    <n v="60"/>
    <s v="X631CV"/>
    <m/>
    <s v="L"/>
    <d v="1963-09-07T00:00:00"/>
  </r>
  <r>
    <n v="26254"/>
    <s v="Pits"/>
    <d v="2019-07-19T09:30:00"/>
    <x v="37"/>
    <x v="0"/>
    <n v="60"/>
    <s v="X631CV"/>
    <n v="0"/>
    <s v="L"/>
    <d v="1987-11-21T00:00:00"/>
  </r>
  <r>
    <n v="13881"/>
    <s v="Fux"/>
    <d v="2019-07-19T12:30:00"/>
    <x v="37"/>
    <x v="0"/>
    <n v="60"/>
    <s v="X631CV"/>
    <m/>
    <s v="L"/>
    <d v="1961-01-16T00:00:00"/>
  </r>
  <r>
    <n v="26909"/>
    <s v="Haverkort"/>
    <d v="2019-07-19T14:15:00"/>
    <x v="37"/>
    <x v="0"/>
    <n v="60"/>
    <s v="X631CV"/>
    <n v="0"/>
    <s v="L"/>
    <d v="1962-03-22T00:00:00"/>
  </r>
  <r>
    <n v="37059"/>
    <s v="KILIC"/>
    <d v="2019-07-30T10:45:00"/>
    <x v="38"/>
    <x v="0"/>
    <n v="60"/>
    <s v="X631CV"/>
    <m/>
    <s v="L"/>
    <d v="2014-07-27T00:00:00"/>
  </r>
  <r>
    <n v="35626"/>
    <s v="Hunink"/>
    <d v="2019-07-04T10:00:00"/>
    <x v="49"/>
    <x v="0"/>
    <n v="60"/>
    <s v="X631CV"/>
    <n v="0"/>
    <s v="L"/>
    <d v="2000-05-09T00:00:00"/>
  </r>
  <r>
    <n v="35466"/>
    <s v="Kraakman"/>
    <d v="2019-07-04T12:45:00"/>
    <x v="49"/>
    <x v="0"/>
    <n v="60"/>
    <s v="X631CV"/>
    <m/>
    <s v="L"/>
    <d v="1959-09-08T00:00:00"/>
  </r>
  <r>
    <n v="35986"/>
    <s v="Gunnink"/>
    <d v="2019-07-04T15:00:00"/>
    <x v="49"/>
    <x v="0"/>
    <n v="60"/>
    <s v="X631CV"/>
    <m/>
    <s v="L"/>
    <d v="1959-12-03T00:00:00"/>
  </r>
  <r>
    <n v="35625"/>
    <s v="Kramer"/>
    <d v="2019-07-05T11:00:00"/>
    <x v="49"/>
    <x v="0"/>
    <n v="60"/>
    <s v="X631CV"/>
    <m/>
    <s v="L"/>
    <d v="1960-12-03T00:00:00"/>
  </r>
  <r>
    <n v="34436"/>
    <s v="Nortan"/>
    <d v="2019-07-05T13:15:00"/>
    <x v="49"/>
    <x v="0"/>
    <n v="60"/>
    <s v="X631CV"/>
    <n v="0"/>
    <s v="A"/>
    <d v="1964-12-11T00:00:00"/>
  </r>
  <r>
    <n v="35626"/>
    <s v="Hunink"/>
    <d v="2019-07-11T10:00:00"/>
    <x v="49"/>
    <x v="0"/>
    <n v="60"/>
    <s v="X631CV"/>
    <n v="0"/>
    <s v="L"/>
    <d v="2000-05-09T00:00:00"/>
  </r>
  <r>
    <n v="8887"/>
    <s v="Johnson"/>
    <d v="2019-07-11T11:00:00"/>
    <x v="49"/>
    <x v="0"/>
    <n v="60"/>
    <s v="X631CV"/>
    <m/>
    <s v="L"/>
    <d v="1985-09-14T00:00:00"/>
  </r>
  <r>
    <n v="35291"/>
    <s v="Berg"/>
    <d v="2019-07-11T14:15:00"/>
    <x v="49"/>
    <x v="0"/>
    <n v="60"/>
    <s v="X631CV"/>
    <m/>
    <s v="L"/>
    <d v="1967-03-11T00:00:00"/>
  </r>
  <r>
    <n v="35944"/>
    <s v="Hof"/>
    <d v="2019-07-12T10:00:00"/>
    <x v="49"/>
    <x v="0"/>
    <n v="60"/>
    <s v="X631CV"/>
    <m/>
    <s v="L"/>
    <d v="1997-12-16T00:00:00"/>
  </r>
  <r>
    <n v="29645"/>
    <s v="Saygili"/>
    <d v="2019-07-12T11:00:00"/>
    <x v="49"/>
    <x v="0"/>
    <n v="60"/>
    <s v="X631CV"/>
    <m/>
    <s v="L"/>
    <d v="2011-03-08T00:00:00"/>
  </r>
  <r>
    <n v="35625"/>
    <s v="Kramer"/>
    <d v="2019-07-12T12:30:00"/>
    <x v="49"/>
    <x v="0"/>
    <n v="60"/>
    <s v="X631CV"/>
    <m/>
    <s v="L"/>
    <d v="1960-12-03T00:00:00"/>
  </r>
  <r>
    <n v="34972"/>
    <s v="KARANFIL-BARAN"/>
    <d v="2019-07-12T15:00:00"/>
    <x v="49"/>
    <x v="0"/>
    <n v="60"/>
    <s v="X631CV"/>
    <m/>
    <s v="L"/>
    <d v="1993-06-23T00:00:00"/>
  </r>
  <r>
    <n v="35626"/>
    <s v="Hunink"/>
    <d v="2019-07-18T10:00:00"/>
    <x v="49"/>
    <x v="0"/>
    <n v="60"/>
    <s v="X631CV"/>
    <n v="0"/>
    <s v="L"/>
    <d v="2000-05-09T00:00:00"/>
  </r>
  <r>
    <n v="35625"/>
    <s v="Kramer"/>
    <d v="2019-07-18T11:00:00"/>
    <x v="49"/>
    <x v="0"/>
    <n v="60"/>
    <s v="X631CV"/>
    <n v="0"/>
    <s v="L"/>
    <d v="1960-12-03T00:00:00"/>
  </r>
  <r>
    <n v="35466"/>
    <s v="Kraakman"/>
    <d v="2019-07-18T14:00:00"/>
    <x v="49"/>
    <x v="0"/>
    <n v="60"/>
    <s v="X631CV"/>
    <m/>
    <s v="L"/>
    <d v="1959-09-08T00:00:00"/>
  </r>
  <r>
    <n v="34344"/>
    <s v="Hoopman"/>
    <d v="2019-07-18T15:00:00"/>
    <x v="49"/>
    <x v="0"/>
    <n v="60"/>
    <s v="X631CV"/>
    <n v="0"/>
    <s v="L"/>
    <d v="1987-03-05T00:00:00"/>
  </r>
  <r>
    <n v="15940"/>
    <s v="Louvezijn"/>
    <d v="2019-07-26T09:00:00"/>
    <x v="49"/>
    <x v="0"/>
    <n v="60"/>
    <s v="X631CV"/>
    <m/>
    <s v="L"/>
    <d v="1965-07-01T00:00:00"/>
  </r>
  <r>
    <n v="35646"/>
    <s v="Annasla"/>
    <d v="2019-07-26T12:30:00"/>
    <x v="49"/>
    <x v="0"/>
    <n v="60"/>
    <s v="X631CV"/>
    <n v="0"/>
    <s v="L"/>
    <d v="1976-10-05T00:00:00"/>
  </r>
  <r>
    <n v="28248"/>
    <s v="Erkelens"/>
    <d v="2019-07-04T10:15:00"/>
    <x v="39"/>
    <x v="0"/>
    <n v="60"/>
    <s v="X631CV"/>
    <n v="0"/>
    <s v="L"/>
    <d v="1984-01-30T00:00:00"/>
  </r>
  <r>
    <n v="36044"/>
    <s v="Veerhuis"/>
    <d v="2019-07-04T11:00:00"/>
    <x v="39"/>
    <x v="0"/>
    <n v="60"/>
    <s v="X631CV"/>
    <m/>
    <s v="L"/>
    <d v="1991-02-21T00:00:00"/>
  </r>
  <r>
    <n v="35679"/>
    <s v="Mulder"/>
    <d v="2019-07-04T13:30:00"/>
    <x v="39"/>
    <x v="0"/>
    <n v="60"/>
    <s v="X631CV"/>
    <m/>
    <s v="L"/>
    <d v="1990-05-02T00:00:00"/>
  </r>
  <r>
    <n v="36305"/>
    <s v="Joseph"/>
    <d v="2019-07-11T13:00:00"/>
    <x v="39"/>
    <x v="0"/>
    <n v="60"/>
    <s v="X631CV"/>
    <n v="0"/>
    <s v="L"/>
    <d v="1974-07-09T00:00:00"/>
  </r>
  <r>
    <n v="35521"/>
    <s v="Gooijer"/>
    <d v="2019-07-02T14:00:00"/>
    <x v="5"/>
    <x v="0"/>
    <n v="60"/>
    <s v="X631CV"/>
    <m/>
    <s v="L"/>
    <d v="2001-06-03T00:00:00"/>
  </r>
  <r>
    <n v="35589"/>
    <s v="Mijnlieff"/>
    <d v="2019-07-02T15:00:00"/>
    <x v="5"/>
    <x v="0"/>
    <n v="60"/>
    <s v="X631CV"/>
    <m/>
    <s v="L"/>
    <d v="1979-09-13T00:00:00"/>
  </r>
  <r>
    <n v="34826"/>
    <s v="Jansen"/>
    <d v="2019-07-03T10:45:00"/>
    <x v="5"/>
    <x v="0"/>
    <n v="60"/>
    <s v="X631CV"/>
    <m/>
    <s v="L"/>
    <d v="1975-01-07T00:00:00"/>
  </r>
  <r>
    <n v="1243"/>
    <s v="Hooft"/>
    <d v="2019-07-10T11:00:00"/>
    <x v="5"/>
    <x v="0"/>
    <n v="60"/>
    <s v="X631CV"/>
    <m/>
    <s v="L"/>
    <d v="1962-05-24T00:00:00"/>
  </r>
  <r>
    <n v="15940"/>
    <s v="Louvezijn"/>
    <d v="2019-07-12T08:45:00"/>
    <x v="5"/>
    <x v="0"/>
    <n v="60"/>
    <s v="X631CV"/>
    <m/>
    <s v="L"/>
    <d v="1965-07-01T00:00:00"/>
  </r>
  <r>
    <n v="35331"/>
    <s v="Mittelmeijer"/>
    <d v="2019-07-19T14:00:00"/>
    <x v="5"/>
    <x v="0"/>
    <n v="60"/>
    <s v="X631CV"/>
    <m/>
    <s v="L"/>
    <d v="1973-06-11T00:00:00"/>
  </r>
  <r>
    <n v="29420"/>
    <s v="Brouwer"/>
    <d v="2019-07-10T12:30:00"/>
    <x v="28"/>
    <x v="0"/>
    <n v="60"/>
    <s v="X631CV"/>
    <n v="0"/>
    <s v="L"/>
    <d v="1944-03-27T00:00:00"/>
  </r>
  <r>
    <n v="29692"/>
    <s v="Bisseling"/>
    <d v="2019-07-08T09:15:00"/>
    <x v="6"/>
    <x v="0"/>
    <n v="60"/>
    <s v="X631CV"/>
    <n v="0"/>
    <s v="L"/>
    <d v="1943-02-22T00:00:00"/>
  </r>
  <r>
    <n v="31400"/>
    <s v="Blanken-Idoe"/>
    <d v="2019-07-08T11:00:00"/>
    <x v="6"/>
    <x v="0"/>
    <n v="60"/>
    <s v="X631CV"/>
    <n v="0"/>
    <s v="L"/>
    <d v="1957-07-10T00:00:00"/>
  </r>
  <r>
    <n v="36656"/>
    <s v="BAGCI-BAGCI"/>
    <d v="2019-07-08T14:00:00"/>
    <x v="6"/>
    <x v="0"/>
    <n v="60"/>
    <s v="X631CV"/>
    <m/>
    <s v="L"/>
    <d v="1964-09-10T00:00:00"/>
  </r>
  <r>
    <n v="166"/>
    <s v="Snel"/>
    <d v="2019-07-08T15:00:00"/>
    <x v="6"/>
    <x v="0"/>
    <n v="60"/>
    <s v="X631CV"/>
    <n v="0"/>
    <s v="L"/>
    <d v="1970-01-25T00:00:00"/>
  </r>
  <r>
    <n v="34735"/>
    <s v="Bezooijen"/>
    <d v="2019-07-10T14:30:00"/>
    <x v="6"/>
    <x v="0"/>
    <n v="60"/>
    <s v="X631CV"/>
    <n v="0"/>
    <s v="L"/>
    <d v="1978-06-15T00:00:00"/>
  </r>
  <r>
    <n v="34735"/>
    <s v="Bezooijen"/>
    <d v="2019-07-16T11:30:00"/>
    <x v="6"/>
    <x v="0"/>
    <n v="60"/>
    <s v="X631CV"/>
    <n v="0"/>
    <s v="L"/>
    <d v="1978-06-15T00:00:00"/>
  </r>
  <r>
    <n v="13725"/>
    <s v="Gorgels"/>
    <d v="2019-07-16T12:30:00"/>
    <x v="6"/>
    <x v="0"/>
    <n v="60"/>
    <s v="X631CV"/>
    <m/>
    <s v="L"/>
    <d v="1973-06-02T00:00:00"/>
  </r>
  <r>
    <n v="18423"/>
    <s v="Schutijser-Blom"/>
    <d v="2019-07-16T13:30:00"/>
    <x v="6"/>
    <x v="0"/>
    <n v="60"/>
    <s v="X631CV"/>
    <m/>
    <s v="L"/>
    <d v="1949-03-12T00:00:00"/>
  </r>
  <r>
    <n v="31400"/>
    <s v="Blanken-Idoe"/>
    <d v="2019-07-17T15:00:00"/>
    <x v="6"/>
    <x v="0"/>
    <n v="60"/>
    <s v="X631CV"/>
    <n v="0"/>
    <s v="L"/>
    <d v="1957-07-10T00:00:00"/>
  </r>
  <r>
    <n v="166"/>
    <s v="Snel"/>
    <d v="2019-07-22T15:00:00"/>
    <x v="6"/>
    <x v="0"/>
    <n v="60"/>
    <s v="X631CV"/>
    <m/>
    <s v="L"/>
    <d v="1970-01-25T00:00:00"/>
  </r>
  <r>
    <n v="23049"/>
    <s v="Voordouw"/>
    <d v="2019-07-23T14:00:00"/>
    <x v="6"/>
    <x v="0"/>
    <n v="60"/>
    <s v="X631CV"/>
    <n v="0"/>
    <s v="L"/>
    <d v="1946-04-22T00:00:00"/>
  </r>
  <r>
    <n v="33151"/>
    <s v="Dekker"/>
    <d v="2019-07-29T12:30:00"/>
    <x v="6"/>
    <x v="0"/>
    <n v="60"/>
    <s v="X631CV"/>
    <n v="0"/>
    <s v="L"/>
    <d v="1954-03-11T00:00:00"/>
  </r>
  <r>
    <n v="12435"/>
    <s v="Turgut"/>
    <d v="2019-07-04T09:00:00"/>
    <x v="7"/>
    <x v="0"/>
    <n v="60"/>
    <s v="X631CV"/>
    <m/>
    <s v="L"/>
    <d v="2005-01-12T00:00:00"/>
  </r>
  <r>
    <n v="2856"/>
    <s v="Faijdherbe"/>
    <d v="2019-07-04T10:00:00"/>
    <x v="7"/>
    <x v="0"/>
    <n v="60"/>
    <s v="X631CV"/>
    <m/>
    <s v="L"/>
    <d v="1989-10-03T00:00:00"/>
  </r>
  <r>
    <n v="36638"/>
    <s v="Boom-de Jong"/>
    <d v="2019-07-04T11:00:00"/>
    <x v="7"/>
    <x v="0"/>
    <n v="60"/>
    <s v="X631CV"/>
    <m/>
    <s v="L"/>
    <d v="1954-12-27T00:00:00"/>
  </r>
  <r>
    <n v="36364"/>
    <s v="Agalf"/>
    <d v="2019-07-04T12:30:00"/>
    <x v="7"/>
    <x v="0"/>
    <n v="60"/>
    <s v="X631CV"/>
    <m/>
    <s v="L"/>
    <d v="1988-11-04T00:00:00"/>
  </r>
  <r>
    <n v="36484"/>
    <s v="Hees"/>
    <d v="2019-07-04T14:00:00"/>
    <x v="7"/>
    <x v="0"/>
    <n v="60"/>
    <s v="X631CV"/>
    <m/>
    <s v="L"/>
    <d v="2003-02-26T00:00:00"/>
  </r>
  <r>
    <n v="24949"/>
    <s v="Warries"/>
    <d v="2019-07-05T11:00:00"/>
    <x v="7"/>
    <x v="0"/>
    <n v="60"/>
    <s v="X631CV"/>
    <m/>
    <s v="L"/>
    <d v="1988-06-27T00:00:00"/>
  </r>
  <r>
    <n v="36254"/>
    <s v="Dam"/>
    <d v="2019-07-05T13:45:00"/>
    <x v="7"/>
    <x v="0"/>
    <n v="60"/>
    <s v="X631CV"/>
    <m/>
    <s v="L"/>
    <d v="1988-12-13T00:00:00"/>
  </r>
  <r>
    <n v="29666"/>
    <s v="Griffith"/>
    <d v="2019-07-05T15:00:00"/>
    <x v="7"/>
    <x v="0"/>
    <n v="60"/>
    <s v="X631CV"/>
    <m/>
    <s v="L"/>
    <d v="1985-08-08T00:00:00"/>
  </r>
  <r>
    <n v="36620"/>
    <s v="Onink"/>
    <d v="2019-07-11T11:00:00"/>
    <x v="7"/>
    <x v="0"/>
    <n v="60"/>
    <s v="X631CV"/>
    <n v="0"/>
    <s v="L"/>
    <d v="1995-11-10T00:00:00"/>
  </r>
  <r>
    <n v="36484"/>
    <s v="Hees"/>
    <d v="2019-07-11T13:00:00"/>
    <x v="7"/>
    <x v="0"/>
    <n v="60"/>
    <s v="X631CV"/>
    <m/>
    <s v="L"/>
    <d v="2003-02-26T00:00:00"/>
  </r>
  <r>
    <n v="36437"/>
    <s v="Koch"/>
    <d v="2019-07-11T14:00:00"/>
    <x v="7"/>
    <x v="0"/>
    <n v="60"/>
    <s v="X631CV"/>
    <n v="0"/>
    <s v="L"/>
    <d v="1961-08-25T00:00:00"/>
  </r>
  <r>
    <n v="36787"/>
    <s v="Sahadat"/>
    <d v="2019-07-12T08:15:00"/>
    <x v="7"/>
    <x v="0"/>
    <n v="60"/>
    <s v="X631CV"/>
    <n v="0"/>
    <s v="L"/>
    <d v="2010-09-30T00:00:00"/>
  </r>
  <r>
    <n v="36734"/>
    <s v="Jibril"/>
    <d v="2019-07-12T12:30:00"/>
    <x v="7"/>
    <x v="0"/>
    <n v="60"/>
    <s v="X631CV"/>
    <m/>
    <s v="L"/>
    <d v="1993-02-22T00:00:00"/>
  </r>
  <r>
    <n v="863"/>
    <s v="Eerden"/>
    <d v="2019-07-12T15:00:00"/>
    <x v="7"/>
    <x v="0"/>
    <n v="60"/>
    <s v="X631CV"/>
    <n v="0"/>
    <s v="L"/>
    <d v="1985-04-26T00:00:00"/>
  </r>
  <r>
    <n v="36870"/>
    <s v="Bos"/>
    <d v="2019-07-18T09:00:00"/>
    <x v="7"/>
    <x v="0"/>
    <n v="60"/>
    <s v="X631CV"/>
    <n v="0"/>
    <s v="L"/>
    <d v="1959-03-07T00:00:00"/>
  </r>
  <r>
    <n v="36611"/>
    <s v="Jahangir"/>
    <d v="2019-07-18T10:00:00"/>
    <x v="7"/>
    <x v="0"/>
    <n v="60"/>
    <s v="X631CV"/>
    <m/>
    <s v="L"/>
    <d v="1955-06-12T00:00:00"/>
  </r>
  <r>
    <n v="36484"/>
    <s v="Hees"/>
    <d v="2019-07-18T11:00:00"/>
    <x v="7"/>
    <x v="0"/>
    <n v="60"/>
    <s v="X631CV"/>
    <m/>
    <s v="L"/>
    <d v="2003-02-26T00:00:00"/>
  </r>
  <r>
    <n v="36571"/>
    <s v="Sabajo"/>
    <d v="2019-07-18T14:00:00"/>
    <x v="7"/>
    <x v="0"/>
    <n v="60"/>
    <s v="X631CV"/>
    <n v="0"/>
    <s v="L"/>
    <d v="1978-06-27T00:00:00"/>
  </r>
  <r>
    <n v="36435"/>
    <s v="Eradus"/>
    <d v="2019-07-18T15:00:00"/>
    <x v="7"/>
    <x v="0"/>
    <n v="60"/>
    <s v="X631CV"/>
    <m/>
    <s v="L"/>
    <d v="1987-04-07T00:00:00"/>
  </r>
  <r>
    <n v="36659"/>
    <s v="Crouse"/>
    <d v="2019-07-19T10:45:00"/>
    <x v="7"/>
    <x v="0"/>
    <n v="60"/>
    <s v="X631CV"/>
    <m/>
    <s v="L"/>
    <d v="1999-03-26T00:00:00"/>
  </r>
  <r>
    <n v="36113"/>
    <s v="Winter"/>
    <d v="2019-07-19T12:30:00"/>
    <x v="7"/>
    <x v="0"/>
    <n v="60"/>
    <s v="X631CV"/>
    <m/>
    <s v="L"/>
    <d v="1951-09-08T00:00:00"/>
  </r>
  <r>
    <n v="36846"/>
    <s v="Morssink"/>
    <d v="2019-07-19T15:00:00"/>
    <x v="7"/>
    <x v="0"/>
    <n v="60"/>
    <s v="X631CV"/>
    <m/>
    <s v="L"/>
    <d v="2001-05-23T00:00:00"/>
  </r>
  <r>
    <n v="36631"/>
    <s v="Bruyn"/>
    <d v="2019-07-25T09:00:00"/>
    <x v="7"/>
    <x v="0"/>
    <n v="60"/>
    <s v="X631CV"/>
    <m/>
    <s v="L"/>
    <d v="1986-09-15T00:00:00"/>
  </r>
  <r>
    <n v="36478"/>
    <s v="SAHIN"/>
    <d v="2019-07-25T12:30:00"/>
    <x v="7"/>
    <x v="0"/>
    <n v="60"/>
    <s v="X631CV"/>
    <m/>
    <s v="L"/>
    <d v="1999-05-10T00:00:00"/>
  </r>
  <r>
    <n v="36078"/>
    <s v="Boeijkens"/>
    <d v="2019-07-04T08:45:00"/>
    <x v="8"/>
    <x v="0"/>
    <n v="60"/>
    <s v="X631CV"/>
    <m/>
    <s v="L"/>
    <d v="1955-10-26T00:00:00"/>
  </r>
  <r>
    <n v="35252"/>
    <s v="Rooda"/>
    <d v="2019-07-04T10:00:00"/>
    <x v="8"/>
    <x v="0"/>
    <n v="60"/>
    <s v="X631CV"/>
    <n v="0"/>
    <s v="L"/>
    <d v="1994-01-18T00:00:00"/>
  </r>
  <r>
    <n v="35619"/>
    <s v="Hijstek-Westerman"/>
    <d v="2019-07-04T11:00:00"/>
    <x v="8"/>
    <x v="0"/>
    <n v="60"/>
    <s v="X631CV"/>
    <m/>
    <s v="L"/>
    <d v="1969-11-21T00:00:00"/>
  </r>
  <r>
    <n v="34722"/>
    <s v="Pasztor"/>
    <d v="2019-07-04T12:30:00"/>
    <x v="8"/>
    <x v="0"/>
    <n v="60"/>
    <s v="X631CV"/>
    <m/>
    <s v="L"/>
    <d v="1974-09-28T00:00:00"/>
  </r>
  <r>
    <n v="35405"/>
    <s v="Waal"/>
    <d v="2019-07-05T10:00:00"/>
    <x v="8"/>
    <x v="0"/>
    <n v="60"/>
    <s v="X631CV"/>
    <n v="0"/>
    <s v="L"/>
    <d v="1978-12-17T00:00:00"/>
  </r>
  <r>
    <n v="35241"/>
    <s v="Moestadja"/>
    <d v="2019-07-05T11:00:00"/>
    <x v="8"/>
    <x v="0"/>
    <n v="60"/>
    <s v="X631CV"/>
    <n v="0"/>
    <s v="L"/>
    <d v="1982-01-07T00:00:00"/>
  </r>
  <r>
    <n v="35411"/>
    <s v="Beyde"/>
    <d v="2019-07-05T13:45:00"/>
    <x v="8"/>
    <x v="0"/>
    <n v="60"/>
    <s v="X631CV"/>
    <m/>
    <s v="L"/>
    <d v="1953-12-04T00:00:00"/>
  </r>
  <r>
    <n v="35619"/>
    <s v="Hijstek-Westerman"/>
    <d v="2019-07-12T11:00:00"/>
    <x v="8"/>
    <x v="0"/>
    <n v="60"/>
    <s v="X631CV"/>
    <n v="0"/>
    <s v="L"/>
    <d v="1969-11-21T00:00:00"/>
  </r>
  <r>
    <n v="35445"/>
    <s v="Mogony"/>
    <d v="2019-07-12T12:30:00"/>
    <x v="8"/>
    <x v="0"/>
    <n v="60"/>
    <s v="X631CV"/>
    <m/>
    <s v="L"/>
    <d v="1962-05-21T00:00:00"/>
  </r>
  <r>
    <n v="35210"/>
    <s v="Looijengoed"/>
    <d v="2019-07-18T08:45:00"/>
    <x v="8"/>
    <x v="0"/>
    <n v="60"/>
    <s v="X631CV"/>
    <n v="0"/>
    <s v="L"/>
    <d v="1967-01-26T00:00:00"/>
  </r>
  <r>
    <n v="35430"/>
    <s v="Verdonk-Blouw"/>
    <d v="2019-07-18T10:00:00"/>
    <x v="8"/>
    <x v="0"/>
    <n v="60"/>
    <s v="X631CV"/>
    <n v="0"/>
    <s v="L"/>
    <d v="1963-05-30T00:00:00"/>
  </r>
  <r>
    <n v="35619"/>
    <s v="Hijstek-Westerman"/>
    <d v="2019-07-18T11:00:00"/>
    <x v="8"/>
    <x v="0"/>
    <n v="60"/>
    <s v="X631CV"/>
    <n v="0"/>
    <s v="L"/>
    <d v="1969-11-21T00:00:00"/>
  </r>
  <r>
    <n v="25307"/>
    <s v="Molenaar-Smouter"/>
    <d v="2019-07-18T14:00:00"/>
    <x v="8"/>
    <x v="0"/>
    <n v="60"/>
    <s v="X631CV"/>
    <n v="0"/>
    <s v="A"/>
    <d v="1977-08-12T00:00:00"/>
  </r>
  <r>
    <n v="35241"/>
    <s v="Moestadja"/>
    <d v="2019-07-19T09:30:00"/>
    <x v="8"/>
    <x v="0"/>
    <n v="60"/>
    <s v="X631CV"/>
    <n v="0"/>
    <s v="L"/>
    <d v="1982-01-07T00:00:00"/>
  </r>
  <r>
    <n v="35445"/>
    <s v="Mogony"/>
    <d v="2019-07-19T14:30:00"/>
    <x v="8"/>
    <x v="0"/>
    <n v="60"/>
    <s v="X631CV"/>
    <n v="0"/>
    <s v="L"/>
    <d v="1962-05-21T00:00:00"/>
  </r>
  <r>
    <n v="34305"/>
    <s v="Aoulad Thami"/>
    <d v="2019-07-25T08:45:00"/>
    <x v="8"/>
    <x v="0"/>
    <n v="60"/>
    <s v="X631CV"/>
    <m/>
    <s v="L"/>
    <d v="1985-12-20T00:00:00"/>
  </r>
  <r>
    <n v="34722"/>
    <s v="Pasztor"/>
    <d v="2019-07-25T11:00:00"/>
    <x v="8"/>
    <x v="0"/>
    <n v="60"/>
    <s v="X631CV"/>
    <m/>
    <s v="L"/>
    <d v="1974-09-28T00:00:00"/>
  </r>
  <r>
    <n v="26328"/>
    <s v="Nijmeijer"/>
    <d v="2019-07-25T13:45:00"/>
    <x v="8"/>
    <x v="0"/>
    <n v="60"/>
    <s v="X631CV"/>
    <n v="0"/>
    <s v="L"/>
    <d v="1967-06-13T00:00:00"/>
  </r>
  <r>
    <n v="35331"/>
    <s v="Mittelmeijer"/>
    <d v="2019-07-26T08:15:00"/>
    <x v="8"/>
    <x v="0"/>
    <n v="60"/>
    <s v="X631CV"/>
    <m/>
    <s v="L"/>
    <d v="1973-06-11T00:00:00"/>
  </r>
  <r>
    <n v="35405"/>
    <s v="Waal"/>
    <d v="2019-07-26T11:00:00"/>
    <x v="8"/>
    <x v="0"/>
    <n v="60"/>
    <s v="X631CV"/>
    <n v="0"/>
    <s v="L"/>
    <d v="1978-12-17T00:00:00"/>
  </r>
  <r>
    <n v="35241"/>
    <s v="Moestadja"/>
    <d v="2019-07-26T12:30:00"/>
    <x v="8"/>
    <x v="0"/>
    <n v="60"/>
    <s v="X631CV"/>
    <n v="0"/>
    <s v="L"/>
    <d v="1982-01-07T00:00:00"/>
  </r>
  <r>
    <n v="35445"/>
    <s v="Mogony"/>
    <d v="2019-07-26T15:00:00"/>
    <x v="8"/>
    <x v="0"/>
    <n v="60"/>
    <s v="X631CV"/>
    <n v="0"/>
    <s v="L"/>
    <d v="1962-05-21T00:00:00"/>
  </r>
  <r>
    <n v="36901"/>
    <s v="Berkhout"/>
    <d v="2019-07-11T08:15:00"/>
    <x v="40"/>
    <x v="0"/>
    <n v="60"/>
    <s v="X631CV"/>
    <n v="0"/>
    <s v="L"/>
    <d v="1965-08-14T00:00:00"/>
  </r>
  <r>
    <n v="36107"/>
    <s v="Zonneveld"/>
    <d v="2019-07-11T13:30:00"/>
    <x v="40"/>
    <x v="0"/>
    <n v="60"/>
    <s v="X631CV"/>
    <n v="0"/>
    <s v="L"/>
    <d v="2003-08-05T00:00:00"/>
  </r>
  <r>
    <n v="15647"/>
    <s v="Kruif"/>
    <d v="2019-07-18T11:30:00"/>
    <x v="40"/>
    <x v="0"/>
    <n v="60"/>
    <s v="X631CV"/>
    <n v="0"/>
    <s v="L"/>
    <d v="1934-06-28T00:00:00"/>
  </r>
  <r>
    <n v="6553"/>
    <s v="Haverkamp"/>
    <d v="2019-07-01T09:45:00"/>
    <x v="9"/>
    <x v="0"/>
    <n v="60"/>
    <s v="X631CV"/>
    <m/>
    <s v="L"/>
    <d v="1988-04-01T00:00:00"/>
  </r>
  <r>
    <n v="35742"/>
    <s v="Made"/>
    <d v="2019-07-01T10:45:00"/>
    <x v="9"/>
    <x v="0"/>
    <n v="60"/>
    <s v="X631CV"/>
    <m/>
    <s v="L"/>
    <d v="1989-06-15T00:00:00"/>
  </r>
  <r>
    <n v="18019"/>
    <s v="Ripa"/>
    <d v="2019-07-03T10:00:00"/>
    <x v="9"/>
    <x v="0"/>
    <n v="60"/>
    <s v="X631CV"/>
    <m/>
    <s v="L"/>
    <d v="1981-11-16T00:00:00"/>
  </r>
  <r>
    <n v="30681"/>
    <s v="Olthof"/>
    <d v="2019-07-10T14:45:00"/>
    <x v="9"/>
    <x v="0"/>
    <n v="60"/>
    <s v="X631CV"/>
    <m/>
    <s v="L"/>
    <d v="1946-11-22T00:00:00"/>
  </r>
  <r>
    <n v="30244"/>
    <s v="Steman"/>
    <d v="2019-07-15T11:00:00"/>
    <x v="9"/>
    <x v="0"/>
    <n v="60"/>
    <s v="X631CV"/>
    <m/>
    <s v="L"/>
    <d v="1940-11-15T00:00:00"/>
  </r>
  <r>
    <n v="5774"/>
    <s v="Costa Gomez"/>
    <d v="2019-07-15T13:45:00"/>
    <x v="9"/>
    <x v="0"/>
    <n v="60"/>
    <s v="X631CV"/>
    <n v="0"/>
    <s v="L"/>
    <d v="1964-08-12T00:00:00"/>
  </r>
  <r>
    <n v="19726"/>
    <s v="Afqir"/>
    <d v="2019-07-15T14:45:00"/>
    <x v="9"/>
    <x v="0"/>
    <n v="60"/>
    <s v="X631CV"/>
    <m/>
    <s v="L"/>
    <d v="1990-03-23T00:00:00"/>
  </r>
  <r>
    <n v="31329"/>
    <s v="Schmidt"/>
    <d v="2019-07-17T11:00:00"/>
    <x v="9"/>
    <x v="0"/>
    <n v="60"/>
    <s v="X631CV"/>
    <m/>
    <s v="L"/>
    <d v="1989-02-26T00:00:00"/>
  </r>
  <r>
    <n v="36846"/>
    <s v="Morssink"/>
    <d v="2019-07-22T13:00:00"/>
    <x v="9"/>
    <x v="0"/>
    <n v="60"/>
    <s v="X631CV"/>
    <n v="0"/>
    <s v="L"/>
    <d v="2001-05-23T00:00:00"/>
  </r>
  <r>
    <n v="3051"/>
    <s v="Veld"/>
    <d v="2019-07-22T14:00:00"/>
    <x v="9"/>
    <x v="0"/>
    <n v="60"/>
    <s v="X631CV"/>
    <m/>
    <s v="L"/>
    <d v="1996-06-07T00:00:00"/>
  </r>
  <r>
    <n v="22756"/>
    <s v="Engelberts"/>
    <d v="2019-07-22T15:00:00"/>
    <x v="9"/>
    <x v="0"/>
    <n v="60"/>
    <s v="X631CV"/>
    <m/>
    <s v="L"/>
    <d v="1961-12-28T00:00:00"/>
  </r>
  <r>
    <n v="25792"/>
    <s v="Damri"/>
    <d v="2019-07-24T11:00:00"/>
    <x v="9"/>
    <x v="0"/>
    <n v="60"/>
    <s v="X631CV"/>
    <n v="0"/>
    <s v="L"/>
    <d v="1972-06-24T00:00:00"/>
  </r>
  <r>
    <n v="11163"/>
    <s v="Oostwaard"/>
    <d v="2019-07-29T10:15:00"/>
    <x v="9"/>
    <x v="0"/>
    <n v="60"/>
    <s v="X631CV"/>
    <m/>
    <s v="L"/>
    <d v="1974-03-11T00:00:00"/>
  </r>
  <r>
    <n v="13754"/>
    <s v="Veelo"/>
    <d v="2019-07-31T08:15:00"/>
    <x v="9"/>
    <x v="0"/>
    <n v="60"/>
    <s v="X631CV"/>
    <m/>
    <s v="L"/>
    <d v="1985-08-06T00:00:00"/>
  </r>
  <r>
    <n v="25947"/>
    <s v="Roo"/>
    <d v="2019-07-31T13:00:00"/>
    <x v="9"/>
    <x v="0"/>
    <n v="60"/>
    <s v="X631CV"/>
    <m/>
    <s v="L"/>
    <d v="1979-04-13T00:00:00"/>
  </r>
  <r>
    <n v="35278"/>
    <s v="Amlal"/>
    <d v="2019-07-31T14:00:00"/>
    <x v="9"/>
    <x v="0"/>
    <n v="60"/>
    <s v="X631CV"/>
    <m/>
    <s v="L"/>
    <d v="1974-01-01T00:00:00"/>
  </r>
  <r>
    <n v="7031"/>
    <s v="Stoel"/>
    <d v="2019-07-11T09:00:00"/>
    <x v="10"/>
    <x v="0"/>
    <n v="60"/>
    <s v="X631CV"/>
    <n v="0"/>
    <s v="L"/>
    <d v="1960-01-05T00:00:00"/>
  </r>
  <r>
    <n v="17075"/>
    <s v="Weimans"/>
    <d v="2019-07-12T13:15:00"/>
    <x v="10"/>
    <x v="0"/>
    <n v="60"/>
    <s v="X631CV"/>
    <n v="0"/>
    <s v="L"/>
    <d v="1980-09-20T00:00:00"/>
  </r>
  <r>
    <n v="12821"/>
    <s v="Valkhof"/>
    <d v="2019-07-12T14:15:00"/>
    <x v="10"/>
    <x v="0"/>
    <n v="60"/>
    <s v="X631CV"/>
    <m/>
    <s v="L"/>
    <d v="1960-08-17T00:00:00"/>
  </r>
  <r>
    <n v="29719"/>
    <s v="Verhoef"/>
    <d v="2019-07-18T10:00:00"/>
    <x v="10"/>
    <x v="0"/>
    <n v="60"/>
    <s v="X631CV"/>
    <m/>
    <s v="L"/>
    <d v="1964-05-19T00:00:00"/>
  </r>
  <r>
    <n v="35371"/>
    <s v="Vercauteren"/>
    <d v="2019-07-19T12:30:00"/>
    <x v="10"/>
    <x v="0"/>
    <n v="60"/>
    <s v="X631CV"/>
    <m/>
    <s v="L"/>
    <d v="1954-02-03T00:00:00"/>
  </r>
  <r>
    <n v="2722"/>
    <s v="Fakirou"/>
    <d v="2019-07-24T10:30:00"/>
    <x v="10"/>
    <x v="0"/>
    <n v="60"/>
    <s v="X631CV"/>
    <n v="0"/>
    <s v="L"/>
    <d v="1984-03-06T00:00:00"/>
  </r>
  <r>
    <n v="28401"/>
    <s v="Klaassen"/>
    <d v="2019-07-25T10:15:00"/>
    <x v="10"/>
    <x v="0"/>
    <n v="60"/>
    <s v="X631CV"/>
    <n v="0"/>
    <s v="L"/>
    <d v="1968-01-23T00:00:00"/>
  </r>
  <r>
    <n v="30581"/>
    <s v="Houtkoop"/>
    <d v="2019-07-31T14:00:00"/>
    <x v="10"/>
    <x v="0"/>
    <n v="60"/>
    <s v="X631CV"/>
    <n v="0"/>
    <s v="L"/>
    <d v="1995-06-02T00:00:00"/>
  </r>
  <r>
    <n v="11030"/>
    <s v="Nawaz"/>
    <d v="2019-07-02T09:30:00"/>
    <x v="11"/>
    <x v="0"/>
    <n v="60"/>
    <s v="X631CV"/>
    <m/>
    <s v="L"/>
    <d v="1994-05-28T00:00:00"/>
  </r>
  <r>
    <n v="36848"/>
    <s v="Benyerrou"/>
    <d v="2019-07-02T12:30:00"/>
    <x v="11"/>
    <x v="0"/>
    <n v="60"/>
    <s v="X631CV"/>
    <m/>
    <s v="L"/>
    <d v="2015-02-25T00:00:00"/>
  </r>
  <r>
    <n v="36550"/>
    <s v="Hameren"/>
    <d v="2019-07-02T13:30:00"/>
    <x v="11"/>
    <x v="0"/>
    <n v="60"/>
    <s v="X631CV"/>
    <n v="0"/>
    <s v="L"/>
    <d v="2017-06-23T00:00:00"/>
  </r>
  <r>
    <n v="35990"/>
    <s v="Prizmic"/>
    <d v="2019-07-02T15:00:00"/>
    <x v="11"/>
    <x v="0"/>
    <n v="60"/>
    <s v="X631CV"/>
    <n v="0"/>
    <s v="L"/>
    <d v="2011-01-30T00:00:00"/>
  </r>
  <r>
    <n v="36388"/>
    <s v="Assaid"/>
    <d v="2019-07-03T09:30:00"/>
    <x v="11"/>
    <x v="0"/>
    <n v="60"/>
    <s v="X631CV"/>
    <m/>
    <s v="L"/>
    <d v="2012-07-13T00:00:00"/>
  </r>
  <r>
    <n v="36472"/>
    <s v="Huizing"/>
    <d v="2019-07-08T09:15:00"/>
    <x v="11"/>
    <x v="0"/>
    <n v="60"/>
    <s v="X631CV"/>
    <m/>
    <s v="A"/>
    <d v="2006-07-13T00:00:00"/>
  </r>
  <r>
    <n v="36863"/>
    <s v="Krap"/>
    <d v="2019-07-08T11:00:00"/>
    <x v="11"/>
    <x v="0"/>
    <n v="60"/>
    <s v="X631CV"/>
    <n v="0"/>
    <s v="L"/>
    <d v="2012-11-06T00:00:00"/>
  </r>
  <r>
    <n v="36792"/>
    <s v="Arnon"/>
    <d v="2019-07-08T12:30:00"/>
    <x v="11"/>
    <x v="0"/>
    <n v="60"/>
    <s v="X631CV"/>
    <m/>
    <s v="A"/>
    <d v="2014-10-12T00:00:00"/>
  </r>
  <r>
    <n v="1154"/>
    <s v="Durham"/>
    <d v="2019-07-08T14:15:00"/>
    <x v="11"/>
    <x v="0"/>
    <n v="60"/>
    <s v="X631CV"/>
    <m/>
    <s v="L"/>
    <d v="2005-09-12T00:00:00"/>
  </r>
  <r>
    <n v="35990"/>
    <s v="Prizmic"/>
    <d v="2019-07-09T11:00:00"/>
    <x v="11"/>
    <x v="0"/>
    <n v="60"/>
    <s v="X631CV"/>
    <n v="0"/>
    <s v="L"/>
    <d v="2011-01-30T00:00:00"/>
  </r>
  <r>
    <n v="34654"/>
    <s v="Kalapnat"/>
    <d v="2019-07-16T11:00:00"/>
    <x v="11"/>
    <x v="0"/>
    <n v="60"/>
    <s v="X631CV"/>
    <m/>
    <s v="L"/>
    <d v="2002-12-24T00:00:00"/>
  </r>
  <r>
    <n v="36455"/>
    <s v="Ozel"/>
    <d v="2019-07-17T09:30:00"/>
    <x v="11"/>
    <x v="0"/>
    <n v="60"/>
    <s v="X631CV"/>
    <n v="0"/>
    <s v="L"/>
    <d v="2008-02-22T00:00:00"/>
  </r>
  <r>
    <n v="35990"/>
    <s v="Prizmic"/>
    <d v="2019-07-23T10:15:00"/>
    <x v="11"/>
    <x v="0"/>
    <n v="60"/>
    <s v="X631CV"/>
    <m/>
    <s v="L"/>
    <d v="2011-01-30T00:00:00"/>
  </r>
  <r>
    <n v="6722"/>
    <s v="Chams"/>
    <d v="2019-07-24T11:00:00"/>
    <x v="11"/>
    <x v="0"/>
    <n v="60"/>
    <s v="X631CV"/>
    <m/>
    <s v="L"/>
    <d v="1997-05-28T00:00:00"/>
  </r>
  <r>
    <n v="36209"/>
    <s v="Grant"/>
    <d v="2019-07-31T09:30:00"/>
    <x v="11"/>
    <x v="0"/>
    <n v="60"/>
    <s v="X631CV"/>
    <m/>
    <s v="L"/>
    <d v="2012-05-12T00:00:00"/>
  </r>
  <r>
    <n v="5675"/>
    <s v="Huinink"/>
    <d v="2019-07-17T09:00:00"/>
    <x v="41"/>
    <x v="0"/>
    <n v="60"/>
    <s v="X631CV"/>
    <m/>
    <s v="L"/>
    <d v="1993-05-02T00:00:00"/>
  </r>
  <r>
    <n v="11274"/>
    <s v="Tol"/>
    <d v="2019-07-17T10:00:00"/>
    <x v="41"/>
    <x v="0"/>
    <n v="60"/>
    <s v="X631CV"/>
    <m/>
    <s v="L"/>
    <d v="1998-09-26T00:00:00"/>
  </r>
  <r>
    <n v="24177"/>
    <s v="Huppe"/>
    <d v="2019-07-23T09:00:00"/>
    <x v="41"/>
    <x v="0"/>
    <n v="60"/>
    <s v="X631CV"/>
    <m/>
    <s v="L"/>
    <d v="1990-10-25T00:00:00"/>
  </r>
  <r>
    <n v="13774"/>
    <s v="Woert"/>
    <d v="2019-07-23T10:00:00"/>
    <x v="41"/>
    <x v="0"/>
    <n v="60"/>
    <s v="X631CV"/>
    <n v="0"/>
    <s v="L"/>
    <d v="1996-04-06T00:00:00"/>
  </r>
  <r>
    <n v="20390"/>
    <s v="Snijder"/>
    <d v="2019-07-23T13:00:00"/>
    <x v="41"/>
    <x v="0"/>
    <n v="60"/>
    <s v="X631CV"/>
    <m/>
    <s v="L"/>
    <d v="2000-11-28T00:00:00"/>
  </r>
  <r>
    <n v="21335"/>
    <s v="Verheij"/>
    <d v="2019-07-23T14:00:00"/>
    <x v="41"/>
    <x v="0"/>
    <n v="60"/>
    <s v="X631CV"/>
    <m/>
    <s v="L"/>
    <d v="1957-01-07T00:00:00"/>
  </r>
  <r>
    <n v="16639"/>
    <s v="Noter"/>
    <d v="2019-07-23T15:00:00"/>
    <x v="41"/>
    <x v="0"/>
    <n v="60"/>
    <s v="X631CV"/>
    <m/>
    <s v="L"/>
    <d v="1968-03-15T00:00:00"/>
  </r>
  <r>
    <n v="36688"/>
    <s v="Rahmawati"/>
    <d v="2019-07-24T09:00:00"/>
    <x v="41"/>
    <x v="0"/>
    <n v="60"/>
    <s v="X631CV"/>
    <m/>
    <s v="L"/>
    <d v="1987-10-09T00:00:00"/>
  </r>
  <r>
    <n v="15486"/>
    <s v="Ngusse Tadss"/>
    <d v="2019-07-24T10:00:00"/>
    <x v="41"/>
    <x v="0"/>
    <n v="60"/>
    <s v="X631CV"/>
    <n v="0"/>
    <s v="L"/>
    <d v="2001-08-29T00:00:00"/>
  </r>
  <r>
    <n v="6722"/>
    <s v="Chams"/>
    <d v="2019-07-24T11:00:00"/>
    <x v="41"/>
    <x v="0"/>
    <n v="60"/>
    <s v="X631CV"/>
    <m/>
    <s v="L"/>
    <d v="1997-05-28T00:00:00"/>
  </r>
  <r>
    <n v="25921"/>
    <s v="Kolf-van Haarlem"/>
    <d v="2019-07-24T14:00:00"/>
    <x v="41"/>
    <x v="0"/>
    <n v="60"/>
    <s v="X631CV"/>
    <m/>
    <s v="L"/>
    <d v="1946-09-08T00:00:00"/>
  </r>
  <r>
    <n v="36925"/>
    <s v="Loswijk"/>
    <d v="2019-07-01T10:30:00"/>
    <x v="12"/>
    <x v="0"/>
    <n v="60"/>
    <s v="X631CV"/>
    <m/>
    <s v="L"/>
    <d v="1972-02-28T00:00:00"/>
  </r>
  <r>
    <n v="21210"/>
    <s v="Fifis"/>
    <d v="2019-07-01T13:30:00"/>
    <x v="12"/>
    <x v="0"/>
    <n v="60"/>
    <s v="X631CV"/>
    <n v="0"/>
    <s v="L"/>
    <d v="1944-06-13T00:00:00"/>
  </r>
  <r>
    <n v="9332"/>
    <s v="Vogelsang"/>
    <d v="2019-07-01T14:30:00"/>
    <x v="12"/>
    <x v="0"/>
    <n v="60"/>
    <s v="X631CV"/>
    <m/>
    <s v="L"/>
    <d v="1991-05-27T00:00:00"/>
  </r>
  <r>
    <n v="18367"/>
    <s v="Heireman"/>
    <d v="2019-07-04T15:30:00"/>
    <x v="12"/>
    <x v="0"/>
    <n v="60"/>
    <s v="X631CV"/>
    <m/>
    <s v="L"/>
    <d v="1988-03-30T00:00:00"/>
  </r>
  <r>
    <n v="32861"/>
    <s v="Koppers"/>
    <d v="2019-07-08T09:00:00"/>
    <x v="12"/>
    <x v="0"/>
    <n v="60"/>
    <s v="X631CV"/>
    <m/>
    <s v="L"/>
    <d v="1994-08-18T00:00:00"/>
  </r>
  <r>
    <n v="14213"/>
    <s v="Jong"/>
    <d v="2019-07-08T14:30:00"/>
    <x v="12"/>
    <x v="0"/>
    <n v="60"/>
    <s v="X631CV"/>
    <n v="0"/>
    <s v="L"/>
    <d v="2005-09-12T00:00:00"/>
  </r>
  <r>
    <n v="36995"/>
    <s v="Vural-Koolen"/>
    <d v="2019-07-11T08:45:00"/>
    <x v="12"/>
    <x v="0"/>
    <n v="60"/>
    <s v="X631CV"/>
    <n v="0"/>
    <s v="L"/>
    <d v="1951-01-29T00:00:00"/>
  </r>
  <r>
    <n v="18367"/>
    <s v="Heireman"/>
    <d v="2019-07-11T09:15:00"/>
    <x v="12"/>
    <x v="0"/>
    <n v="60"/>
    <s v="X631CV"/>
    <m/>
    <s v="L"/>
    <d v="1988-03-30T00:00:00"/>
  </r>
  <r>
    <n v="36955"/>
    <s v="Lokven"/>
    <d v="2019-07-11T10:15:00"/>
    <x v="12"/>
    <x v="0"/>
    <n v="60"/>
    <s v="X631CV"/>
    <m/>
    <s v="L"/>
    <d v="1948-09-22T00:00:00"/>
  </r>
  <r>
    <n v="36923"/>
    <s v="Gaarthuis"/>
    <d v="2019-07-11T11:15:00"/>
    <x v="12"/>
    <x v="0"/>
    <n v="60"/>
    <s v="X631CV"/>
    <n v="0"/>
    <s v="L"/>
    <d v="1939-01-09T00:00:00"/>
  </r>
  <r>
    <n v="32861"/>
    <s v="Koppers"/>
    <d v="2019-07-15T09:00:00"/>
    <x v="12"/>
    <x v="0"/>
    <n v="60"/>
    <s v="X631CV"/>
    <m/>
    <s v="L"/>
    <d v="1994-08-18T00:00:00"/>
  </r>
  <r>
    <n v="14213"/>
    <s v="Jong"/>
    <d v="2019-07-15T12:30:00"/>
    <x v="12"/>
    <x v="0"/>
    <n v="60"/>
    <s v="X631CV"/>
    <m/>
    <s v="L"/>
    <d v="2005-09-12T00:00:00"/>
  </r>
  <r>
    <n v="36923"/>
    <s v="Gaarthuis"/>
    <d v="2019-07-18T12:00:00"/>
    <x v="12"/>
    <x v="0"/>
    <n v="60"/>
    <s v="X631CV"/>
    <m/>
    <s v="L"/>
    <d v="1939-01-09T00:00:00"/>
  </r>
  <r>
    <n v="2703"/>
    <s v="Graas"/>
    <d v="2019-07-18T14:45:00"/>
    <x v="12"/>
    <x v="0"/>
    <n v="60"/>
    <s v="X631CV"/>
    <n v="0"/>
    <s v="L"/>
    <d v="1946-06-24T00:00:00"/>
  </r>
  <r>
    <n v="32861"/>
    <s v="Koppers"/>
    <d v="2019-07-22T09:00:00"/>
    <x v="12"/>
    <x v="0"/>
    <n v="60"/>
    <s v="X631CV"/>
    <n v="0"/>
    <s v="L"/>
    <d v="1994-08-18T00:00:00"/>
  </r>
  <r>
    <n v="12430"/>
    <s v="Roos"/>
    <d v="2019-07-22T10:00:00"/>
    <x v="12"/>
    <x v="0"/>
    <n v="60"/>
    <s v="X631CV"/>
    <m/>
    <s v="L"/>
    <d v="1992-12-03T00:00:00"/>
  </r>
  <r>
    <n v="31455"/>
    <s v="Brandenburg"/>
    <d v="2019-07-22T11:00:00"/>
    <x v="12"/>
    <x v="0"/>
    <n v="60"/>
    <s v="X631CV"/>
    <m/>
    <s v="L"/>
    <d v="2003-12-02T00:00:00"/>
  </r>
  <r>
    <n v="5654"/>
    <s v="Bruggencate"/>
    <d v="2019-07-29T13:00:00"/>
    <x v="12"/>
    <x v="0"/>
    <n v="60"/>
    <s v="X631CV"/>
    <n v="0"/>
    <s v="L"/>
    <d v="1975-09-28T00:00:00"/>
  </r>
  <r>
    <n v="18367"/>
    <s v="Heireman"/>
    <d v="2019-07-29T14:30:00"/>
    <x v="12"/>
    <x v="0"/>
    <n v="60"/>
    <s v="X631CV"/>
    <m/>
    <s v="L"/>
    <d v="1988-03-30T00:00:00"/>
  </r>
  <r>
    <n v="13616"/>
    <s v="Wakrim"/>
    <d v="2019-07-09T15:00:00"/>
    <x v="1"/>
    <x v="0"/>
    <n v="60"/>
    <s v="X631CV"/>
    <m/>
    <s v="L"/>
    <d v="1979-01-07T00:00:00"/>
  </r>
  <r>
    <n v="20544"/>
    <s v="Grootfaam"/>
    <d v="2019-07-16T09:30:00"/>
    <x v="1"/>
    <x v="0"/>
    <n v="60"/>
    <s v="X631CV"/>
    <m/>
    <s v="L"/>
    <d v="1960-02-05T00:00:00"/>
  </r>
  <r>
    <n v="36823"/>
    <s v="Drunen"/>
    <d v="2019-07-22T13:30:00"/>
    <x v="1"/>
    <x v="0"/>
    <n v="60"/>
    <s v="X631CV"/>
    <m/>
    <s v="L"/>
    <d v="1959-05-14T00:00:00"/>
  </r>
  <r>
    <n v="17714"/>
    <s v="Cannings"/>
    <d v="2019-07-02T09:15:00"/>
    <x v="13"/>
    <x v="0"/>
    <n v="60"/>
    <s v="X631CV"/>
    <m/>
    <s v="L"/>
    <d v="1994-02-26T00:00:00"/>
  </r>
  <r>
    <n v="19253"/>
    <s v="Meer-Mus"/>
    <d v="2019-07-05T10:30:00"/>
    <x v="13"/>
    <x v="0"/>
    <n v="60"/>
    <s v="X631CV"/>
    <m/>
    <s v="L"/>
    <d v="1979-04-18T00:00:00"/>
  </r>
  <r>
    <n v="4286"/>
    <s v="Moll"/>
    <d v="2019-07-05T12:30:00"/>
    <x v="13"/>
    <x v="0"/>
    <n v="60"/>
    <s v="X631CV"/>
    <m/>
    <s v="L"/>
    <d v="1960-09-05T00:00:00"/>
  </r>
  <r>
    <n v="24382"/>
    <s v="Delgado Nascimento"/>
    <d v="2019-07-12T10:00:00"/>
    <x v="13"/>
    <x v="0"/>
    <n v="60"/>
    <s v="X631CV"/>
    <n v="0"/>
    <s v="L"/>
    <d v="1997-05-09T00:00:00"/>
  </r>
  <r>
    <n v="26723"/>
    <s v="Mul"/>
    <d v="2019-07-16T08:30:00"/>
    <x v="13"/>
    <x v="0"/>
    <n v="60"/>
    <s v="X631CV"/>
    <n v="0"/>
    <s v="L"/>
    <d v="1998-08-10T00:00:00"/>
  </r>
  <r>
    <n v="29058"/>
    <s v="Valk"/>
    <d v="2019-07-16T09:30:00"/>
    <x v="13"/>
    <x v="0"/>
    <n v="60"/>
    <s v="X631CV"/>
    <m/>
    <s v="L"/>
    <d v="1978-12-21T00:00:00"/>
  </r>
  <r>
    <n v="6983"/>
    <s v="Geerlofs"/>
    <d v="2019-07-01T10:00:00"/>
    <x v="42"/>
    <x v="0"/>
    <n v="60"/>
    <s v="X631CV"/>
    <m/>
    <s v="L"/>
    <d v="2002-05-16T00:00:00"/>
  </r>
  <r>
    <n v="9309"/>
    <s v="Kooi"/>
    <d v="2019-07-01T12:30:00"/>
    <x v="42"/>
    <x v="0"/>
    <n v="60"/>
    <s v="X631CV"/>
    <m/>
    <s v="L"/>
    <d v="1991-06-04T00:00:00"/>
  </r>
  <r>
    <n v="7254"/>
    <s v="Schilden"/>
    <d v="2019-07-01T13:30:00"/>
    <x v="42"/>
    <x v="0"/>
    <n v="60"/>
    <s v="X631CV"/>
    <m/>
    <s v="L"/>
    <d v="1992-11-16T00:00:00"/>
  </r>
  <r>
    <n v="29387"/>
    <s v="Hannouti"/>
    <d v="2019-07-03T09:00:00"/>
    <x v="42"/>
    <x v="0"/>
    <n v="60"/>
    <s v="X631CV"/>
    <m/>
    <s v="L"/>
    <d v="1988-11-19T00:00:00"/>
  </r>
  <r>
    <n v="1661"/>
    <s v="Lakrih"/>
    <d v="2019-07-03T10:00:00"/>
    <x v="42"/>
    <x v="0"/>
    <n v="60"/>
    <s v="X631CV"/>
    <m/>
    <s v="L"/>
    <d v="2001-11-02T00:00:00"/>
  </r>
  <r>
    <n v="12824"/>
    <s v="Mohamed Kamel"/>
    <d v="2019-07-03T11:00:00"/>
    <x v="42"/>
    <x v="0"/>
    <n v="60"/>
    <s v="X631CV"/>
    <m/>
    <s v="L"/>
    <d v="2001-11-30T00:00:00"/>
  </r>
  <r>
    <n v="30544"/>
    <s v="Tarahbi"/>
    <d v="2019-07-03T12:30:00"/>
    <x v="42"/>
    <x v="0"/>
    <n v="60"/>
    <s v="X631CV"/>
    <m/>
    <s v="L"/>
    <d v="2008-12-15T00:00:00"/>
  </r>
  <r>
    <n v="22082"/>
    <s v="Kayicilar"/>
    <d v="2019-07-03T13:30:00"/>
    <x v="42"/>
    <x v="0"/>
    <n v="60"/>
    <s v="X631CV"/>
    <m/>
    <s v="L"/>
    <d v="1996-05-23T00:00:00"/>
  </r>
  <r>
    <n v="16646"/>
    <s v="Bekker"/>
    <d v="2019-07-10T08:15:00"/>
    <x v="42"/>
    <x v="0"/>
    <n v="60"/>
    <s v="X631CV"/>
    <m/>
    <s v="L"/>
    <d v="1976-11-21T00:00:00"/>
  </r>
  <r>
    <n v="860"/>
    <s v="Verroca"/>
    <d v="2019-07-10T14:00:00"/>
    <x v="42"/>
    <x v="0"/>
    <n v="60"/>
    <s v="X631CV"/>
    <m/>
    <s v="L"/>
    <d v="1969-02-26T00:00:00"/>
  </r>
  <r>
    <n v="13893"/>
    <s v="Effah"/>
    <d v="2019-07-10T15:00:00"/>
    <x v="42"/>
    <x v="0"/>
    <n v="60"/>
    <s v="X631CV"/>
    <m/>
    <s v="L"/>
    <d v="1999-12-10T00:00:00"/>
  </r>
  <r>
    <n v="7853"/>
    <s v="Arkenbout"/>
    <d v="2019-07-15T08:15:00"/>
    <x v="42"/>
    <x v="0"/>
    <n v="60"/>
    <s v="X631CV"/>
    <m/>
    <s v="L"/>
    <d v="1993-11-21T00:00:00"/>
  </r>
  <r>
    <n v="22061"/>
    <s v="Ozkarakoyunlu"/>
    <d v="2019-07-18T11:00:00"/>
    <x v="42"/>
    <x v="0"/>
    <n v="60"/>
    <s v="X631CV"/>
    <m/>
    <s v="L"/>
    <d v="1996-10-15T00:00:00"/>
  </r>
  <r>
    <n v="19257"/>
    <s v="Dekker"/>
    <d v="2019-07-18T12:30:00"/>
    <x v="42"/>
    <x v="0"/>
    <n v="60"/>
    <s v="X631CV"/>
    <m/>
    <s v="L"/>
    <d v="1987-04-20T00:00:00"/>
  </r>
  <r>
    <n v="32501"/>
    <s v="Hachami"/>
    <d v="2019-07-18T14:30:00"/>
    <x v="42"/>
    <x v="0"/>
    <n v="60"/>
    <s v="X631CV"/>
    <m/>
    <s v="L"/>
    <d v="1993-03-11T00:00:00"/>
  </r>
  <r>
    <n v="35415"/>
    <s v="Haj Hussain"/>
    <d v="2019-07-24T12:30:00"/>
    <x v="42"/>
    <x v="0"/>
    <n v="60"/>
    <s v="X631CV"/>
    <m/>
    <s v="L"/>
    <d v="2011-09-13T00:00:00"/>
  </r>
  <r>
    <n v="21991"/>
    <s v="Bellali"/>
    <d v="2019-07-31T13:30:00"/>
    <x v="42"/>
    <x v="0"/>
    <n v="60"/>
    <s v="X631CV"/>
    <m/>
    <s v="L"/>
    <d v="2008-02-04T00:00:00"/>
  </r>
  <r>
    <n v="31989"/>
    <s v="Wagner"/>
    <d v="2019-07-05T10:30:00"/>
    <x v="14"/>
    <x v="0"/>
    <n v="60"/>
    <s v="X631CV"/>
    <n v="0"/>
    <s v="L"/>
    <d v="1967-05-19T00:00:00"/>
  </r>
  <r>
    <n v="36425"/>
    <s v="Furlani"/>
    <d v="2019-07-16T11:00:00"/>
    <x v="14"/>
    <x v="0"/>
    <n v="60"/>
    <s v="X631CV"/>
    <m/>
    <s v="L"/>
    <d v="1964-08-08T00:00:00"/>
  </r>
  <r>
    <n v="33234"/>
    <s v="Staring"/>
    <d v="2019-07-23T12:30:00"/>
    <x v="14"/>
    <x v="0"/>
    <n v="60"/>
    <s v="X631CV"/>
    <m/>
    <s v="L"/>
    <d v="1965-03-28T00:00:00"/>
  </r>
  <r>
    <n v="19923"/>
    <s v="Sweerts"/>
    <d v="2019-07-23T14:30:00"/>
    <x v="14"/>
    <x v="0"/>
    <n v="60"/>
    <s v="X631CV"/>
    <n v="0"/>
    <s v="L"/>
    <d v="1948-12-27T00:00:00"/>
  </r>
  <r>
    <n v="33595"/>
    <s v="Westerloo"/>
    <d v="2019-07-26T15:00:00"/>
    <x v="14"/>
    <x v="0"/>
    <n v="60"/>
    <s v="X631CV"/>
    <n v="0"/>
    <s v="L"/>
    <d v="1933-07-09T00:00:00"/>
  </r>
  <r>
    <n v="15030"/>
    <s v="Hurk"/>
    <d v="2019-07-01T14:30:00"/>
    <x v="15"/>
    <x v="0"/>
    <n v="60"/>
    <s v="X631CV"/>
    <m/>
    <s v="L"/>
    <d v="1943-01-20T00:00:00"/>
  </r>
  <r>
    <n v="11274"/>
    <s v="Tol"/>
    <d v="2019-07-17T10:00:00"/>
    <x v="15"/>
    <x v="0"/>
    <n v="60"/>
    <s v="X631CV"/>
    <m/>
    <s v="L"/>
    <d v="1998-09-26T00:00:00"/>
  </r>
  <r>
    <n v="17327"/>
    <s v="Brinkman"/>
    <d v="2019-07-17T11:00:00"/>
    <x v="15"/>
    <x v="0"/>
    <n v="60"/>
    <s v="X631CV"/>
    <m/>
    <s v="L"/>
    <d v="1956-10-12T00:00:00"/>
  </r>
  <r>
    <n v="31312"/>
    <s v="Bennis"/>
    <d v="2019-07-22T12:30:00"/>
    <x v="15"/>
    <x v="0"/>
    <n v="60"/>
    <s v="X631CV"/>
    <m/>
    <s v="L"/>
    <d v="1982-07-26T00:00:00"/>
  </r>
  <r>
    <n v="32468"/>
    <s v="Brave"/>
    <d v="2019-07-24T09:00:00"/>
    <x v="15"/>
    <x v="0"/>
    <n v="60"/>
    <s v="X631CV"/>
    <m/>
    <s v="L"/>
    <d v="1998-11-11T00:00:00"/>
  </r>
  <r>
    <n v="11450"/>
    <s v="Victoria"/>
    <d v="2019-07-24T13:00:00"/>
    <x v="15"/>
    <x v="0"/>
    <n v="60"/>
    <s v="X631CV"/>
    <m/>
    <s v="L"/>
    <d v="1985-08-06T00:00:00"/>
  </r>
  <r>
    <n v="22404"/>
    <s v="Lang"/>
    <d v="2019-07-24T14:00:00"/>
    <x v="15"/>
    <x v="0"/>
    <n v="60"/>
    <s v="X631CV"/>
    <m/>
    <s v="L"/>
    <d v="1952-02-07T00:00:00"/>
  </r>
  <r>
    <n v="13928"/>
    <s v="Jiawan"/>
    <d v="2019-07-01T15:00:00"/>
    <x v="43"/>
    <x v="0"/>
    <n v="60"/>
    <s v="X631CV"/>
    <m/>
    <s v="L"/>
    <d v="1946-03-03T00:00:00"/>
  </r>
  <r>
    <n v="35507"/>
    <s v="Buijs"/>
    <d v="2019-07-15T11:00:00"/>
    <x v="43"/>
    <x v="0"/>
    <n v="60"/>
    <s v="X631CV"/>
    <n v="0"/>
    <s v="L"/>
    <d v="1958-07-20T00:00:00"/>
  </r>
  <r>
    <n v="37028"/>
    <s v="Ferree"/>
    <d v="2019-07-22T10:00:00"/>
    <x v="43"/>
    <x v="0"/>
    <n v="60"/>
    <s v="X631CV"/>
    <n v="0"/>
    <s v="L"/>
    <d v="1956-04-18T00:00:00"/>
  </r>
  <r>
    <n v="3039"/>
    <s v="Bouma"/>
    <d v="2019-07-15T12:30:00"/>
    <x v="16"/>
    <x v="0"/>
    <n v="60"/>
    <s v="X631CV"/>
    <m/>
    <s v="L"/>
    <d v="1979-07-27T00:00:00"/>
  </r>
  <r>
    <n v="15940"/>
    <s v="Louvezijn"/>
    <d v="2019-07-22T08:45:00"/>
    <x v="16"/>
    <x v="0"/>
    <n v="60"/>
    <s v="X631CV"/>
    <m/>
    <s v="L"/>
    <d v="1965-07-01T00:00:00"/>
  </r>
  <r>
    <n v="3039"/>
    <s v="Bouma"/>
    <d v="2019-07-22T12:30:00"/>
    <x v="16"/>
    <x v="0"/>
    <n v="60"/>
    <s v="X631CV"/>
    <n v="0"/>
    <s v="L"/>
    <d v="1979-07-27T00:00:00"/>
  </r>
  <r>
    <n v="3750"/>
    <s v="Franzen"/>
    <d v="2019-07-23T08:30:00"/>
    <x v="16"/>
    <x v="0"/>
    <n v="60"/>
    <s v="X631CV"/>
    <m/>
    <s v="L"/>
    <d v="1996-12-17T00:00:00"/>
  </r>
  <r>
    <n v="37063"/>
    <s v="Mc Coy"/>
    <d v="2019-07-29T15:00:00"/>
    <x v="16"/>
    <x v="0"/>
    <n v="60"/>
    <s v="X631CV"/>
    <n v="0"/>
    <s v="T"/>
    <d v="2016-09-09T00:00:00"/>
  </r>
  <r>
    <n v="27613"/>
    <s v="Appels"/>
    <d v="2019-07-18T14:00:00"/>
    <x v="44"/>
    <x v="0"/>
    <n v="60"/>
    <s v="X631CV"/>
    <n v="0"/>
    <s v="L"/>
    <d v="1968-05-20T00:00:00"/>
  </r>
  <r>
    <n v="30508"/>
    <s v="Nobbe"/>
    <d v="2019-07-02T09:15:00"/>
    <x v="17"/>
    <x v="0"/>
    <n v="60"/>
    <s v="X631CV"/>
    <m/>
    <s v="L"/>
    <d v="1954-01-01T00:00:00"/>
  </r>
  <r>
    <n v="13381"/>
    <s v="Fernhout"/>
    <d v="2019-07-10T14:15:00"/>
    <x v="17"/>
    <x v="0"/>
    <n v="60"/>
    <s v="X631CV"/>
    <m/>
    <s v="L"/>
    <d v="1945-05-05T00:00:00"/>
  </r>
  <r>
    <n v="5312"/>
    <s v="Petri"/>
    <d v="2019-07-17T08:45:00"/>
    <x v="17"/>
    <x v="0"/>
    <n v="60"/>
    <s v="X631CV"/>
    <m/>
    <s v="L"/>
    <d v="1959-01-12T00:00:00"/>
  </r>
  <r>
    <n v="785"/>
    <s v="Sozgen"/>
    <d v="2019-07-02T08:15:00"/>
    <x v="18"/>
    <x v="0"/>
    <n v="60"/>
    <s v="X631CV"/>
    <m/>
    <s v="L"/>
    <d v="1987-03-17T00:00:00"/>
  </r>
  <r>
    <n v="26395"/>
    <s v="Welch"/>
    <d v="2019-07-02T11:00:00"/>
    <x v="18"/>
    <x v="0"/>
    <n v="60"/>
    <s v="X631CV"/>
    <m/>
    <s v="L"/>
    <d v="1974-03-18T00:00:00"/>
  </r>
  <r>
    <n v="27972"/>
    <s v="Mohr"/>
    <d v="2019-07-03T09:00:00"/>
    <x v="19"/>
    <x v="0"/>
    <n v="60"/>
    <s v="X631CV"/>
    <m/>
    <s v="L"/>
    <d v="1976-10-15T00:00:00"/>
  </r>
  <r>
    <n v="31236"/>
    <s v="Goeree"/>
    <d v="2019-07-03T11:00:00"/>
    <x v="19"/>
    <x v="0"/>
    <n v="60"/>
    <s v="X631CV"/>
    <m/>
    <s v="L"/>
    <d v="1974-11-27T00:00:00"/>
  </r>
  <r>
    <n v="36053"/>
    <s v="Dingjan"/>
    <d v="2019-07-03T14:30:00"/>
    <x v="19"/>
    <x v="0"/>
    <n v="60"/>
    <s v="X631CV"/>
    <n v="0"/>
    <s v="L"/>
    <d v="1949-10-08T00:00:00"/>
  </r>
  <r>
    <n v="36244"/>
    <s v="Siesem"/>
    <d v="2019-07-04T09:00:00"/>
    <x v="19"/>
    <x v="0"/>
    <n v="60"/>
    <s v="X631CV"/>
    <m/>
    <s v="L"/>
    <d v="1962-10-04T00:00:00"/>
  </r>
  <r>
    <n v="32728"/>
    <s v="Luling-van Eijk"/>
    <d v="2019-07-04T11:00:00"/>
    <x v="19"/>
    <x v="0"/>
    <n v="60"/>
    <s v="X631CV"/>
    <m/>
    <s v="L"/>
    <d v="1971-01-25T00:00:00"/>
  </r>
  <r>
    <n v="35929"/>
    <s v="Engel"/>
    <d v="2019-07-04T14:00:00"/>
    <x v="19"/>
    <x v="0"/>
    <n v="60"/>
    <s v="X631CV"/>
    <m/>
    <s v="L"/>
    <d v="1962-01-27T00:00:00"/>
  </r>
  <r>
    <n v="25124"/>
    <s v="Bodur"/>
    <d v="2019-07-04T15:00:00"/>
    <x v="19"/>
    <x v="0"/>
    <n v="60"/>
    <s v="X631CV"/>
    <m/>
    <s v="L"/>
    <d v="1997-10-08T00:00:00"/>
  </r>
  <r>
    <n v="36063"/>
    <s v="Kilic"/>
    <d v="2019-07-11T10:30:00"/>
    <x v="19"/>
    <x v="0"/>
    <n v="60"/>
    <s v="X631CV"/>
    <m/>
    <s v="L"/>
    <d v="1985-05-10T00:00:00"/>
  </r>
  <r>
    <n v="32101"/>
    <s v="Bronkhorst"/>
    <d v="2019-07-11T12:30:00"/>
    <x v="19"/>
    <x v="0"/>
    <n v="60"/>
    <s v="X631CV"/>
    <m/>
    <s v="L"/>
    <d v="1967-07-08T00:00:00"/>
  </r>
  <r>
    <n v="33394"/>
    <s v="Nematollahifard"/>
    <d v="2019-07-11T14:00:00"/>
    <x v="19"/>
    <x v="0"/>
    <n v="60"/>
    <s v="X631CV"/>
    <m/>
    <s v="L"/>
    <d v="1990-02-11T00:00:00"/>
  </r>
  <r>
    <n v="34267"/>
    <s v="Holwerda"/>
    <d v="2019-07-11T15:00:00"/>
    <x v="19"/>
    <x v="0"/>
    <n v="60"/>
    <s v="X631CV"/>
    <m/>
    <s v="L"/>
    <d v="1976-03-16T00:00:00"/>
  </r>
  <r>
    <n v="34102"/>
    <s v="Hoogeland-van Meeteren"/>
    <d v="2019-07-17T09:30:00"/>
    <x v="19"/>
    <x v="0"/>
    <n v="60"/>
    <s v="X631CV"/>
    <m/>
    <s v="L"/>
    <d v="1950-09-21T00:00:00"/>
  </r>
  <r>
    <n v="35752"/>
    <s v="Velde"/>
    <d v="2019-07-17T14:30:00"/>
    <x v="19"/>
    <x v="0"/>
    <n v="60"/>
    <s v="X631CV"/>
    <m/>
    <s v="L"/>
    <d v="1953-05-02T00:00:00"/>
  </r>
  <r>
    <n v="32296"/>
    <s v="Géron-Pirotte"/>
    <d v="2019-07-18T08:15:00"/>
    <x v="19"/>
    <x v="0"/>
    <n v="60"/>
    <s v="X631CV"/>
    <n v="0"/>
    <s v="L"/>
    <d v="1959-07-05T00:00:00"/>
  </r>
  <r>
    <n v="35359"/>
    <s v="Hensens"/>
    <d v="2019-07-18T11:00:00"/>
    <x v="19"/>
    <x v="0"/>
    <n v="60"/>
    <s v="X631CV"/>
    <m/>
    <s v="L"/>
    <d v="1965-02-06T00:00:00"/>
  </r>
  <r>
    <n v="34267"/>
    <s v="Holwerda"/>
    <d v="2019-07-18T12:30:00"/>
    <x v="19"/>
    <x v="0"/>
    <n v="60"/>
    <s v="X631CV"/>
    <m/>
    <s v="L"/>
    <d v="1976-03-16T00:00:00"/>
  </r>
  <r>
    <n v="13252"/>
    <s v="Kaar"/>
    <d v="2019-07-02T10:00:00"/>
    <x v="29"/>
    <x v="0"/>
    <n v="60"/>
    <s v="X631CV"/>
    <m/>
    <s v="L"/>
    <d v="1996-06-27T00:00:00"/>
  </r>
  <r>
    <n v="22462"/>
    <s v="Djendoubi"/>
    <d v="2019-07-02T11:00:00"/>
    <x v="29"/>
    <x v="0"/>
    <n v="60"/>
    <s v="X631CV"/>
    <m/>
    <s v="L"/>
    <d v="1936-06-01T00:00:00"/>
  </r>
  <r>
    <n v="34751"/>
    <s v="Hafdi"/>
    <d v="2019-07-02T15:00:00"/>
    <x v="29"/>
    <x v="0"/>
    <n v="60"/>
    <s v="X631CV"/>
    <n v="0"/>
    <s v="L"/>
    <d v="2008-02-12T00:00:00"/>
  </r>
  <r>
    <n v="26723"/>
    <s v="Mul"/>
    <d v="2019-07-16T08:30:00"/>
    <x v="29"/>
    <x v="0"/>
    <n v="60"/>
    <s v="X631CV"/>
    <m/>
    <s v="L"/>
    <d v="1998-08-10T00:00:00"/>
  </r>
  <r>
    <n v="7788"/>
    <s v="Laashkariemehr"/>
    <d v="2019-07-02T13:00:00"/>
    <x v="20"/>
    <x v="0"/>
    <n v="60"/>
    <s v="X631CV"/>
    <n v="0"/>
    <s v="L"/>
    <d v="1946-03-03T00:00:00"/>
  </r>
  <r>
    <n v="25185"/>
    <s v="Damme"/>
    <d v="2019-07-10T08:45:00"/>
    <x v="21"/>
    <x v="0"/>
    <n v="60"/>
    <s v="X631CV"/>
    <n v="0"/>
    <s v="L"/>
    <d v="1956-04-04T00:00:00"/>
  </r>
  <r>
    <n v="36353"/>
    <s v="Ndungu"/>
    <d v="2019-07-11T13:00:00"/>
    <x v="21"/>
    <x v="1"/>
    <n v="60"/>
    <s v="X631CV"/>
    <n v="0"/>
    <s v="L"/>
    <d v="1973-09-19T00:00:00"/>
  </r>
  <r>
    <n v="36393"/>
    <s v="Bakkum"/>
    <d v="2019-07-11T14:00:00"/>
    <x v="21"/>
    <x v="1"/>
    <n v="60"/>
    <s v="X631CV"/>
    <m/>
    <s v="L"/>
    <d v="1936-04-06T00:00:00"/>
  </r>
  <r>
    <n v="36858"/>
    <s v="Groot-Suntornkes"/>
    <d v="2019-07-12T10:00:00"/>
    <x v="21"/>
    <x v="1"/>
    <n v="60"/>
    <s v="X631CV"/>
    <m/>
    <s v="L"/>
    <d v="1938-09-07T00:00:00"/>
  </r>
  <r>
    <n v="36896"/>
    <s v="Wrschecky"/>
    <d v="2019-07-12T11:00:00"/>
    <x v="21"/>
    <x v="1"/>
    <n v="60"/>
    <s v="X631CV"/>
    <n v="0"/>
    <s v="L"/>
    <d v="1932-08-16T00:00:00"/>
  </r>
  <r>
    <n v="36660"/>
    <s v="Salah"/>
    <d v="2019-07-12T12:30:00"/>
    <x v="21"/>
    <x v="1"/>
    <n v="60"/>
    <s v="X631CV"/>
    <m/>
    <s v="L"/>
    <d v="1939-07-01T00:00:00"/>
  </r>
  <r>
    <n v="36963"/>
    <s v="Hekkert"/>
    <d v="2019-07-12T13:30:00"/>
    <x v="21"/>
    <x v="1"/>
    <n v="60"/>
    <s v="X631CV"/>
    <m/>
    <s v="L"/>
    <d v="1941-04-04T00:00:00"/>
  </r>
  <r>
    <n v="4900"/>
    <s v="Ekkelboom"/>
    <d v="2019-07-17T08:45:00"/>
    <x v="21"/>
    <x v="0"/>
    <n v="60"/>
    <s v="X631CV"/>
    <m/>
    <s v="L"/>
    <d v="1944-03-29T00:00:00"/>
  </r>
  <r>
    <n v="29043"/>
    <s v="Lagro"/>
    <d v="2019-07-17T15:30:00"/>
    <x v="21"/>
    <x v="0"/>
    <n v="60"/>
    <s v="X631CV"/>
    <n v="0"/>
    <s v="L"/>
    <d v="1948-06-17T00:00:00"/>
  </r>
  <r>
    <n v="36627"/>
    <s v="MEIJER-PLATVOET"/>
    <d v="2019-07-18T10:15:00"/>
    <x v="21"/>
    <x v="1"/>
    <n v="60"/>
    <s v="X631CV"/>
    <m/>
    <s v="L"/>
    <d v="1937-12-26T00:00:00"/>
  </r>
  <r>
    <n v="13016"/>
    <s v="Hugten"/>
    <d v="2019-07-24T11:00:00"/>
    <x v="21"/>
    <x v="0"/>
    <n v="60"/>
    <s v="X631CV"/>
    <m/>
    <s v="L"/>
    <d v="1943-11-06T00:00:00"/>
  </r>
  <r>
    <n v="36833"/>
    <s v="Both-Toornent"/>
    <d v="2019-07-25T10:30:00"/>
    <x v="21"/>
    <x v="1"/>
    <n v="60"/>
    <s v="X631CV"/>
    <m/>
    <s v="L"/>
    <d v="1931-04-14T00:00:00"/>
  </r>
  <r>
    <n v="37065"/>
    <s v="Wilms"/>
    <d v="2019-07-26T09:00:00"/>
    <x v="21"/>
    <x v="1"/>
    <n v="60"/>
    <s v="X631CV"/>
    <m/>
    <s v="L"/>
    <d v="1932-10-18T00:00:00"/>
  </r>
  <r>
    <n v="36889"/>
    <s v="Assendelft van Wijck"/>
    <d v="2019-07-26T10:00:00"/>
    <x v="21"/>
    <x v="1"/>
    <n v="60"/>
    <s v="X631CV"/>
    <m/>
    <s v="L"/>
    <d v="1931-04-29T00:00:00"/>
  </r>
  <r>
    <n v="36888"/>
    <s v="Summa-Bot"/>
    <d v="2019-07-26T11:00:00"/>
    <x v="21"/>
    <x v="1"/>
    <n v="60"/>
    <s v="X631CV"/>
    <m/>
    <s v="L"/>
    <d v="1943-02-10T00:00:00"/>
  </r>
  <r>
    <n v="36166"/>
    <s v="Alwani"/>
    <d v="2019-07-09T11:00:00"/>
    <x v="22"/>
    <x v="0"/>
    <n v="60"/>
    <s v="X631CV"/>
    <m/>
    <s v="L"/>
    <d v="2011-01-01T00:00:00"/>
  </r>
  <r>
    <n v="29515"/>
    <s v="Hindriks"/>
    <d v="2019-07-12T10:15:00"/>
    <x v="22"/>
    <x v="0"/>
    <n v="60"/>
    <s v="X631CV"/>
    <m/>
    <s v="L"/>
    <d v="2011-05-24T00:00:00"/>
  </r>
  <r>
    <n v="36211"/>
    <s v="Braaksma"/>
    <d v="2019-07-22T11:00:00"/>
    <x v="22"/>
    <x v="0"/>
    <n v="60"/>
    <s v="X631CV"/>
    <n v="0"/>
    <s v="L"/>
    <d v="2009-04-07T00:00:00"/>
  </r>
  <r>
    <n v="32344"/>
    <s v="Darai"/>
    <d v="2019-07-23T12:30:00"/>
    <x v="22"/>
    <x v="0"/>
    <n v="60"/>
    <s v="X631CV"/>
    <n v="0"/>
    <s v="L"/>
    <d v="2006-08-30T00:00:00"/>
  </r>
  <r>
    <n v="36768"/>
    <s v="Karakas"/>
    <d v="2019-07-26T09:30:00"/>
    <x v="22"/>
    <x v="0"/>
    <n v="60"/>
    <s v="X631CV"/>
    <m/>
    <s v="L"/>
    <d v="2016-10-15T00:00:00"/>
  </r>
  <r>
    <n v="36724"/>
    <s v="Schoenmakers"/>
    <d v="2019-07-30T10:00:00"/>
    <x v="22"/>
    <x v="0"/>
    <n v="60"/>
    <s v="X631CV"/>
    <n v="0"/>
    <s v="L"/>
    <d v="2014-03-26T00:00:00"/>
  </r>
  <r>
    <n v="29991"/>
    <s v="Butter"/>
    <d v="2019-07-30T11:00:00"/>
    <x v="22"/>
    <x v="0"/>
    <n v="60"/>
    <s v="X631CV"/>
    <m/>
    <s v="L"/>
    <d v="2005-06-13T00:00:00"/>
  </r>
  <r>
    <n v="32987"/>
    <s v="Alnahar"/>
    <d v="2019-07-30T14:00:00"/>
    <x v="22"/>
    <x v="0"/>
    <n v="60"/>
    <s v="X631CV"/>
    <m/>
    <s v="L"/>
    <d v="2013-01-01T00:00:00"/>
  </r>
  <r>
    <n v="32799"/>
    <s v="Meles"/>
    <d v="2019-07-30T15:00:00"/>
    <x v="22"/>
    <x v="0"/>
    <n v="60"/>
    <s v="X631CV"/>
    <m/>
    <s v="A"/>
    <d v="2010-10-23T00:00:00"/>
  </r>
  <r>
    <n v="6189"/>
    <s v="Gest"/>
    <d v="2019-07-15T09:00:00"/>
    <x v="45"/>
    <x v="0"/>
    <n v="60"/>
    <s v="X631CV"/>
    <m/>
    <s v="L"/>
    <d v="1986-11-04T00:00:00"/>
  </r>
  <r>
    <n v="15151"/>
    <s v="Nirhoe"/>
    <d v="2019-07-16T11:00:00"/>
    <x v="45"/>
    <x v="0"/>
    <n v="60"/>
    <s v="X631CV"/>
    <n v="0"/>
    <s v="L"/>
    <d v="2002-06-09T00:00:00"/>
  </r>
  <r>
    <n v="35512"/>
    <s v="Karakis"/>
    <d v="2019-07-16T14:00:00"/>
    <x v="45"/>
    <x v="0"/>
    <n v="60"/>
    <s v="X631CV"/>
    <m/>
    <s v="L"/>
    <d v="1994-09-27T00:00:00"/>
  </r>
  <r>
    <n v="32394"/>
    <s v="Polat"/>
    <d v="2019-07-16T15:00:00"/>
    <x v="45"/>
    <x v="0"/>
    <n v="60"/>
    <s v="X631CV"/>
    <m/>
    <s v="L"/>
    <d v="1988-05-25T00:00:00"/>
  </r>
  <r>
    <n v="25947"/>
    <s v="Roo"/>
    <d v="2019-07-18T12:45:00"/>
    <x v="45"/>
    <x v="0"/>
    <n v="60"/>
    <s v="X631CV"/>
    <m/>
    <s v="L"/>
    <d v="1979-04-13T00:00:00"/>
  </r>
  <r>
    <n v="16460"/>
    <s v="Marschal"/>
    <d v="2019-07-30T10:00:00"/>
    <x v="45"/>
    <x v="0"/>
    <n v="60"/>
    <s v="X631CV"/>
    <m/>
    <s v="L"/>
    <d v="2003-09-20T00:00:00"/>
  </r>
  <r>
    <n v="935"/>
    <s v="Huisman"/>
    <d v="2019-07-30T14:15:00"/>
    <x v="23"/>
    <x v="0"/>
    <n v="60"/>
    <s v="X631CV"/>
    <n v="0"/>
    <s v="L"/>
    <d v="1957-07-01T00:00:00"/>
  </r>
  <r>
    <n v="36111"/>
    <s v="Asbeck-Belderink"/>
    <d v="2019-07-17T08:45:00"/>
    <x v="24"/>
    <x v="0"/>
    <n v="60"/>
    <s v="X631CV"/>
    <n v="0"/>
    <s v="L"/>
    <d v="1963-06-13T00:00:00"/>
  </r>
  <r>
    <n v="36775"/>
    <s v="Nievelstein"/>
    <d v="2019-07-18T10:00:00"/>
    <x v="24"/>
    <x v="0"/>
    <n v="60"/>
    <s v="X631CV"/>
    <m/>
    <s v="L"/>
    <d v="1967-03-26T00:00:00"/>
  </r>
  <r>
    <n v="30975"/>
    <s v="Lodewijks"/>
    <d v="2019-07-19T14:00:00"/>
    <x v="24"/>
    <x v="0"/>
    <n v="60"/>
    <s v="X631CV"/>
    <n v="0"/>
    <s v="L"/>
    <d v="1954-03-26T00:00:00"/>
  </r>
  <r>
    <n v="35694"/>
    <s v="Moinie"/>
    <d v="2019-07-25T09:30:00"/>
    <x v="24"/>
    <x v="0"/>
    <n v="60"/>
    <s v="X631CV"/>
    <m/>
    <s v="L"/>
    <d v="1963-02-09T00:00:00"/>
  </r>
  <r>
    <n v="888"/>
    <s v="Blok"/>
    <d v="2019-07-05T11:00:00"/>
    <x v="51"/>
    <x v="0"/>
    <n v="60"/>
    <s v="X631CV"/>
    <m/>
    <s v="L"/>
    <d v="1961-12-31T00:00:00"/>
  </r>
  <r>
    <n v="32891"/>
    <s v="Los"/>
    <d v="2019-07-16T14:30:00"/>
    <x v="46"/>
    <x v="0"/>
    <n v="60"/>
    <s v="X631CV"/>
    <n v="0"/>
    <s v="L"/>
    <d v="1957-12-24T00:00:00"/>
  </r>
  <r>
    <n v="667"/>
    <s v="Bos"/>
    <d v="2019-07-29T08:15:00"/>
    <x v="46"/>
    <x v="0"/>
    <n v="60"/>
    <s v="X631CV"/>
    <m/>
    <s v="L"/>
    <d v="1985-04-06T00:00:00"/>
  </r>
  <r>
    <n v="11110"/>
    <s v="Velzen"/>
    <d v="2019-07-29T10:15:00"/>
    <x v="46"/>
    <x v="0"/>
    <n v="60"/>
    <s v="X631CV"/>
    <m/>
    <s v="L"/>
    <d v="1987-02-09T00:00:00"/>
  </r>
  <r>
    <n v="36755"/>
    <s v="Zondervan"/>
    <d v="2019-07-05T09:15:00"/>
    <x v="2"/>
    <x v="0"/>
    <n v="60"/>
    <s v="X631CV"/>
    <n v="0"/>
    <s v="L"/>
    <d v="1955-06-13T00:00:00"/>
  </r>
  <r>
    <n v="36177"/>
    <s v="Raaij"/>
    <d v="2019-07-05T10:15:00"/>
    <x v="2"/>
    <x v="0"/>
    <n v="60"/>
    <s v="X631CV"/>
    <n v="0"/>
    <s v="L"/>
    <d v="1965-02-05T00:00:00"/>
  </r>
  <r>
    <n v="346"/>
    <s v="Wicherson"/>
    <d v="2019-07-19T12:30:00"/>
    <x v="2"/>
    <x v="0"/>
    <n v="60"/>
    <s v="X631CV"/>
    <n v="0"/>
    <s v="L"/>
    <d v="1936-03-30T00:00:00"/>
  </r>
  <r>
    <n v="36175"/>
    <s v="Bor"/>
    <d v="2019-07-23T11:00:00"/>
    <x v="2"/>
    <x v="0"/>
    <n v="60"/>
    <s v="X631CV"/>
    <m/>
    <s v="L"/>
    <d v="1954-06-21T00:00:00"/>
  </r>
  <r>
    <n v="25048"/>
    <s v="Geerts"/>
    <d v="2019-07-30T10:00:00"/>
    <x v="2"/>
    <x v="0"/>
    <n v="60"/>
    <s v="X631CV"/>
    <n v="0"/>
    <s v="L"/>
    <d v="1970-01-09T00:00:00"/>
  </r>
  <r>
    <n v="19922"/>
    <s v="Post"/>
    <d v="2019-07-30T13:30:00"/>
    <x v="2"/>
    <x v="0"/>
    <n v="60"/>
    <s v="X631CV"/>
    <n v="0"/>
    <s v="L"/>
    <d v="1986-10-10T00:00:00"/>
  </r>
  <r>
    <n v="36642"/>
    <s v="Blom"/>
    <d v="2019-07-01T08:30:00"/>
    <x v="47"/>
    <x v="0"/>
    <n v="60"/>
    <s v="X631CV"/>
    <m/>
    <s v="L"/>
    <d v="1947-08-02T00:00:00"/>
  </r>
  <r>
    <n v="36363"/>
    <s v="Bank"/>
    <d v="2019-07-01T10:00:00"/>
    <x v="47"/>
    <x v="0"/>
    <n v="60"/>
    <s v="X631CV"/>
    <m/>
    <s v="L"/>
    <d v="1981-11-03T00:00:00"/>
  </r>
  <r>
    <n v="33783"/>
    <s v="Ende"/>
    <d v="2019-07-01T11:00:00"/>
    <x v="47"/>
    <x v="0"/>
    <n v="60"/>
    <s v="X631CV"/>
    <m/>
    <s v="L"/>
    <d v="1994-10-23T00:00:00"/>
  </r>
  <r>
    <n v="36644"/>
    <s v="Zut"/>
    <d v="2019-07-08T09:15:00"/>
    <x v="47"/>
    <x v="0"/>
    <n v="60"/>
    <s v="X631CV"/>
    <m/>
    <s v="A"/>
    <d v="1939-11-28T00:00:00"/>
  </r>
  <r>
    <n v="36392"/>
    <s v="Bodur"/>
    <d v="2019-07-08T10:15:00"/>
    <x v="47"/>
    <x v="0"/>
    <n v="60"/>
    <s v="X631CV"/>
    <m/>
    <s v="L"/>
    <d v="1988-10-09T00:00:00"/>
  </r>
  <r>
    <n v="9501"/>
    <s v="Ettienne"/>
    <d v="2019-07-04T10:00:00"/>
    <x v="48"/>
    <x v="0"/>
    <n v="60"/>
    <s v="X631CV"/>
    <m/>
    <s v="L"/>
    <d v="1994-12-22T00:00:00"/>
  </r>
  <r>
    <n v="32959"/>
    <s v="Maare"/>
    <d v="2019-07-04T11:00:00"/>
    <x v="48"/>
    <x v="0"/>
    <n v="60"/>
    <s v="X631CV"/>
    <m/>
    <s v="L"/>
    <d v="1953-01-30T00:00:00"/>
  </r>
  <r>
    <n v="514"/>
    <s v="Prast"/>
    <d v="2019-07-04T12:30:00"/>
    <x v="48"/>
    <x v="0"/>
    <n v="60"/>
    <s v="X631CV"/>
    <m/>
    <s v="L"/>
    <d v="1949-12-03T00:00:00"/>
  </r>
  <r>
    <n v="29133"/>
    <s v="Roose"/>
    <d v="2019-07-04T14:30:00"/>
    <x v="48"/>
    <x v="0"/>
    <n v="60"/>
    <s v="X631CV"/>
    <m/>
    <s v="L"/>
    <d v="1984-08-21T00:00:00"/>
  </r>
  <r>
    <n v="30590"/>
    <s v="Schlatter"/>
    <d v="2019-07-05T10:00:00"/>
    <x v="48"/>
    <x v="0"/>
    <n v="60"/>
    <s v="X631CV"/>
    <m/>
    <s v="L"/>
    <d v="1979-11-23T00:00:00"/>
  </r>
  <r>
    <n v="18790"/>
    <s v="Biseswar"/>
    <d v="2019-07-05T11:00:00"/>
    <x v="48"/>
    <x v="0"/>
    <n v="60"/>
    <s v="X631CV"/>
    <n v="0"/>
    <s v="L"/>
    <d v="1967-03-19T00:00:00"/>
  </r>
  <r>
    <n v="18242"/>
    <s v="Raspoort"/>
    <d v="2019-07-05T12:30:00"/>
    <x v="48"/>
    <x v="0"/>
    <n v="60"/>
    <s v="X631CV"/>
    <n v="0"/>
    <s v="L"/>
    <d v="1992-03-21T00:00:00"/>
  </r>
  <r>
    <n v="9952"/>
    <s v="Kuiperij"/>
    <d v="2019-07-05T13:30:00"/>
    <x v="48"/>
    <x v="0"/>
    <n v="60"/>
    <s v="X631CV"/>
    <m/>
    <s v="L"/>
    <d v="1958-04-28T00:00:00"/>
  </r>
  <r>
    <n v="29517"/>
    <s v="Westenburger"/>
    <d v="2019-07-11T13:00:00"/>
    <x v="48"/>
    <x v="0"/>
    <n v="60"/>
    <s v="X631CV"/>
    <m/>
    <s v="L"/>
    <d v="1981-03-05T00:00:00"/>
  </r>
  <r>
    <n v="4995"/>
    <s v="Boukraa"/>
    <d v="2019-07-11T15:00:00"/>
    <x v="48"/>
    <x v="0"/>
    <n v="60"/>
    <s v="X631CV"/>
    <n v="0"/>
    <s v="L"/>
    <d v="1995-02-03T00:00:00"/>
  </r>
  <r>
    <n v="35290"/>
    <s v="Tanan"/>
    <d v="2019-07-12T12:30:00"/>
    <x v="48"/>
    <x v="0"/>
    <n v="60"/>
    <s v="X631CV"/>
    <n v="0"/>
    <s v="L"/>
    <d v="1980-06-26T00:00:00"/>
  </r>
  <r>
    <n v="5857"/>
    <s v="Laachir"/>
    <d v="2019-07-18T10:00:00"/>
    <x v="48"/>
    <x v="0"/>
    <n v="60"/>
    <s v="X631CV"/>
    <m/>
    <s v="L"/>
    <d v="1987-08-13T00:00:00"/>
  </r>
  <r>
    <n v="5033"/>
    <s v="Baas"/>
    <d v="2019-07-18T12:30:00"/>
    <x v="48"/>
    <x v="0"/>
    <n v="60"/>
    <s v="X631CV"/>
    <m/>
    <s v="L"/>
    <d v="1970-10-30T00:00:00"/>
  </r>
  <r>
    <n v="36887"/>
    <s v="Delft"/>
    <d v="2019-07-18T13:30:00"/>
    <x v="48"/>
    <x v="0"/>
    <n v="60"/>
    <s v="X631CV"/>
    <m/>
    <s v="L"/>
    <d v="1990-01-07T00:00:00"/>
  </r>
  <r>
    <n v="20093"/>
    <s v="Oosterwolde"/>
    <d v="2019-07-18T14:30:00"/>
    <x v="48"/>
    <x v="0"/>
    <n v="60"/>
    <s v="X631CV"/>
    <n v="0"/>
    <s v="L"/>
    <d v="1994-08-09T00:00:00"/>
  </r>
  <r>
    <n v="1043"/>
    <s v="Basarat"/>
    <d v="2019-07-19T09:35:00"/>
    <x v="48"/>
    <x v="0"/>
    <n v="60"/>
    <s v="X631CV"/>
    <n v="0"/>
    <s v="L"/>
    <d v="1977-12-11T00:00:00"/>
  </r>
  <r>
    <n v="10643"/>
    <s v="Borst"/>
    <d v="2019-07-19T13:15:00"/>
    <x v="48"/>
    <x v="0"/>
    <n v="60"/>
    <s v="X631CV"/>
    <m/>
    <s v="L"/>
    <d v="1977-04-10T00:00:00"/>
  </r>
  <r>
    <n v="35987"/>
    <s v="Koopstra"/>
    <d v="2019-07-19T14:15:00"/>
    <x v="48"/>
    <x v="0"/>
    <n v="60"/>
    <s v="X631CV"/>
    <m/>
    <s v="L"/>
    <d v="1954-05-02T00:00:00"/>
  </r>
  <r>
    <n v="22492"/>
    <s v="Ruiter"/>
    <d v="2019-07-25T10:45:00"/>
    <x v="48"/>
    <x v="0"/>
    <n v="60"/>
    <s v="X631CV"/>
    <m/>
    <s v="L"/>
    <d v="1953-05-26T00:00:00"/>
  </r>
  <r>
    <n v="31418"/>
    <s v="Vreeland"/>
    <d v="2019-07-26T09:00:00"/>
    <x v="48"/>
    <x v="0"/>
    <n v="60"/>
    <s v="X631CV"/>
    <m/>
    <s v="L"/>
    <d v="1971-01-07T00:00:00"/>
  </r>
  <r>
    <n v="26711"/>
    <s v="Lankamp"/>
    <d v="2019-07-26T10:00:00"/>
    <x v="48"/>
    <x v="0"/>
    <n v="60"/>
    <s v="X631CV"/>
    <m/>
    <s v="L"/>
    <d v="1972-12-22T00:00:00"/>
  </r>
  <r>
    <n v="867"/>
    <s v="Douglas"/>
    <d v="2019-07-26T12:30:00"/>
    <x v="48"/>
    <x v="0"/>
    <n v="60"/>
    <s v="X631CV"/>
    <m/>
    <s v="L"/>
    <d v="1987-12-23T00:00:00"/>
  </r>
  <r>
    <n v="35290"/>
    <s v="Tanan"/>
    <d v="2019-07-26T13:30:00"/>
    <x v="48"/>
    <x v="0"/>
    <n v="60"/>
    <s v="X631CV"/>
    <n v="0"/>
    <s v="L"/>
    <d v="1980-06-26T00:00:00"/>
  </r>
  <r>
    <n v="36641"/>
    <s v="Klundert"/>
    <d v="2019-07-05T11:30:00"/>
    <x v="30"/>
    <x v="0"/>
    <n v="60"/>
    <s v="X631CV"/>
    <m/>
    <s v="L"/>
    <d v="1949-09-17T00:00:00"/>
  </r>
  <r>
    <n v="35321"/>
    <s v="Ikhouane"/>
    <d v="2019-07-05T15:00:00"/>
    <x v="30"/>
    <x v="0"/>
    <n v="60"/>
    <s v="X631CV"/>
    <n v="0"/>
    <s v="L"/>
    <d v="1966-08-11T00:00:00"/>
  </r>
  <r>
    <n v="33871"/>
    <s v="Diepenhorst"/>
    <d v="2019-07-30T11:00:00"/>
    <x v="30"/>
    <x v="0"/>
    <n v="60"/>
    <s v="X631CV"/>
    <m/>
    <s v="L"/>
    <d v="1972-03-14T00:00:00"/>
  </r>
  <r>
    <n v="34822"/>
    <s v="Hoeksema"/>
    <d v="2019-07-04T08:45:00"/>
    <x v="25"/>
    <x v="0"/>
    <n v="60"/>
    <s v="X631CV"/>
    <n v="0"/>
    <s v="L"/>
    <d v="2010-01-28T00:00:00"/>
  </r>
  <r>
    <n v="1282"/>
    <s v="Kuit"/>
    <d v="2019-07-08T14:15:00"/>
    <x v="25"/>
    <x v="0"/>
    <n v="60"/>
    <s v="X631CV"/>
    <n v="0"/>
    <s v="L"/>
    <d v="1968-10-09T00:00:00"/>
  </r>
  <r>
    <n v="13595"/>
    <s v="Busnac"/>
    <d v="2019-07-29T08:30:00"/>
    <x v="25"/>
    <x v="0"/>
    <n v="60"/>
    <s v="X631CV"/>
    <n v="0"/>
    <s v="L"/>
    <d v="1995-09-30T00:00:00"/>
  </r>
  <r>
    <n v="27242"/>
    <s v="Laarschot-Vroege"/>
    <d v="2019-07-15T08:15:00"/>
    <x v="26"/>
    <x v="0"/>
    <n v="60"/>
    <s v="X631CV"/>
    <m/>
    <s v="L"/>
    <d v="1943-08-24T00:00:00"/>
  </r>
  <r>
    <n v="24188"/>
    <s v="Out"/>
    <d v="2019-07-15T10:00:00"/>
    <x v="26"/>
    <x v="0"/>
    <n v="60"/>
    <s v="X631CV"/>
    <n v="0"/>
    <s v="L"/>
    <d v="1943-04-06T00:00:00"/>
  </r>
  <r>
    <n v="980"/>
    <s v="Casper"/>
    <d v="2019-07-16T12:30:00"/>
    <x v="26"/>
    <x v="0"/>
    <n v="60"/>
    <s v="X631CV"/>
    <n v="0"/>
    <s v="L"/>
    <d v="1945-03-24T00:00:00"/>
  </r>
  <r>
    <n v="24188"/>
    <s v="Out"/>
    <d v="2019-07-22T09:15:00"/>
    <x v="26"/>
    <x v="0"/>
    <n v="60"/>
    <s v="X631CV"/>
    <n v="0"/>
    <s v="L"/>
    <d v="1943-04-06T00:00:00"/>
  </r>
  <r>
    <n v="35669"/>
    <s v="Duda"/>
    <d v="2019-07-22T12:30:00"/>
    <x v="26"/>
    <x v="0"/>
    <n v="60"/>
    <s v="X631CV"/>
    <m/>
    <s v="L"/>
    <d v="1958-09-09T00:00:00"/>
  </r>
  <r>
    <n v="8077"/>
    <s v="Heuft"/>
    <d v="2019-07-23T15:00:00"/>
    <x v="26"/>
    <x v="0"/>
    <n v="60"/>
    <s v="X631CV"/>
    <m/>
    <s v="L"/>
    <d v="1940-09-01T00:00:00"/>
  </r>
  <r>
    <n v="24188"/>
    <s v="Out"/>
    <d v="2019-07-29T09:15:00"/>
    <x v="26"/>
    <x v="0"/>
    <n v="60"/>
    <s v="X631CV"/>
    <m/>
    <s v="L"/>
    <d v="1943-04-06T00:00:00"/>
  </r>
  <r>
    <n v="2411"/>
    <s v="Osenbruggen"/>
    <d v="2019-07-30T10:30:00"/>
    <x v="26"/>
    <x v="0"/>
    <n v="60"/>
    <s v="X631CV"/>
    <m/>
    <s v="L"/>
    <d v="1940-09-23T00:00:00"/>
  </r>
  <r>
    <n v="980"/>
    <s v="Casper"/>
    <d v="2019-07-30T12:30:00"/>
    <x v="26"/>
    <x v="0"/>
    <n v="60"/>
    <s v="X631CV"/>
    <n v="0"/>
    <s v="L"/>
    <d v="1945-03-24T00:00:00"/>
  </r>
  <r>
    <n v="21132"/>
    <s v="Louwaard-Voorendt"/>
    <d v="2019-07-30T14:45:00"/>
    <x v="26"/>
    <x v="0"/>
    <n v="60"/>
    <s v="X631CV"/>
    <m/>
    <s v="L"/>
    <d v="1950-11-04T00:00:00"/>
  </r>
  <r>
    <n v="20948"/>
    <s v="Eftekharzadeh"/>
    <d v="2019-07-10T09:45:00"/>
    <x v="28"/>
    <x v="0"/>
    <n v="65"/>
    <s v="X631CV"/>
    <m/>
    <s v="L"/>
    <d v="1948-07-01T00:00:00"/>
  </r>
  <r>
    <n v="15940"/>
    <s v="Louvezijn"/>
    <d v="2019-07-05T12:30:00"/>
    <x v="3"/>
    <x v="0"/>
    <n v="70"/>
    <s v="X631CV"/>
    <n v="0"/>
    <s v="L"/>
    <d v="1965-07-01T00:00:00"/>
  </r>
  <r>
    <n v="36988"/>
    <s v="Sier"/>
    <d v="2019-07-12T09:15:00"/>
    <x v="7"/>
    <x v="0"/>
    <n v="70"/>
    <s v="X631CV"/>
    <m/>
    <s v="L"/>
    <d v="2015-05-09T00:00:00"/>
  </r>
  <r>
    <n v="33236"/>
    <s v="Schut-Gude"/>
    <d v="2019-07-23T12:30:00"/>
    <x v="2"/>
    <x v="0"/>
    <n v="70"/>
    <s v="X631CV"/>
    <n v="0"/>
    <s v="L"/>
    <d v="1953-12-23T00:00:00"/>
  </r>
  <r>
    <n v="36600"/>
    <s v="Poel"/>
    <d v="2019-07-05T09:30:00"/>
    <x v="31"/>
    <x v="0"/>
    <n v="75"/>
    <s v="X631CV"/>
    <n v="0"/>
    <s v="L"/>
    <d v="1939-07-27T00:00:00"/>
  </r>
  <r>
    <n v="35831"/>
    <s v="Jouvenaz"/>
    <d v="2019-07-05T10:45:00"/>
    <x v="31"/>
    <x v="0"/>
    <n v="75"/>
    <s v="X631CV"/>
    <m/>
    <s v="L"/>
    <d v="1946-04-06T00:00:00"/>
  </r>
  <r>
    <n v="36769"/>
    <s v="Nijendaal"/>
    <d v="2019-07-05T14:15:00"/>
    <x v="31"/>
    <x v="0"/>
    <n v="75"/>
    <s v="X631CV"/>
    <m/>
    <s v="L"/>
    <d v="1932-03-03T00:00:00"/>
  </r>
  <r>
    <n v="35831"/>
    <s v="Jouvenaz"/>
    <d v="2019-07-10T10:00:00"/>
    <x v="31"/>
    <x v="0"/>
    <n v="75"/>
    <s v="X631CV"/>
    <m/>
    <s v="L"/>
    <d v="1946-04-06T00:00:00"/>
  </r>
  <r>
    <n v="36103"/>
    <s v="JUBITANA-DOOM"/>
    <d v="2019-07-11T10:45:00"/>
    <x v="31"/>
    <x v="0"/>
    <n v="75"/>
    <s v="X631CV"/>
    <m/>
    <s v="L"/>
    <d v="1964-04-30T00:00:00"/>
  </r>
  <r>
    <n v="36799"/>
    <s v="Manen"/>
    <d v="2019-07-11T14:45:00"/>
    <x v="31"/>
    <x v="0"/>
    <n v="75"/>
    <s v="X631CV"/>
    <m/>
    <s v="L"/>
    <d v="1957-06-10T00:00:00"/>
  </r>
  <r>
    <n v="36961"/>
    <s v="Ferdinandusse-Hoog"/>
    <d v="2019-07-16T09:45:00"/>
    <x v="31"/>
    <x v="0"/>
    <n v="75"/>
    <s v="X631CV"/>
    <m/>
    <s v="L"/>
    <d v="1937-06-26T00:00:00"/>
  </r>
  <r>
    <n v="36799"/>
    <s v="Manen"/>
    <d v="2019-07-23T10:00:00"/>
    <x v="31"/>
    <x v="0"/>
    <n v="75"/>
    <s v="X631CV"/>
    <m/>
    <s v="L"/>
    <d v="1957-06-10T00:00:00"/>
  </r>
  <r>
    <n v="35802"/>
    <s v="Jongejan"/>
    <d v="2019-07-25T12:30:00"/>
    <x v="31"/>
    <x v="0"/>
    <n v="75"/>
    <s v="X631CV"/>
    <m/>
    <s v="L"/>
    <d v="1959-03-24T00:00:00"/>
  </r>
  <r>
    <n v="32304"/>
    <s v="Fayed"/>
    <d v="2019-07-25T13:45:00"/>
    <x v="31"/>
    <x v="0"/>
    <n v="75"/>
    <s v="X631CV"/>
    <n v="0"/>
    <s v="L"/>
    <d v="1932-12-03T00:00:00"/>
  </r>
  <r>
    <n v="37024"/>
    <s v="Wittebol"/>
    <d v="2019-07-25T14:45:00"/>
    <x v="31"/>
    <x v="0"/>
    <n v="75"/>
    <s v="X631CV"/>
    <m/>
    <s v="L"/>
    <d v="1936-08-19T00:00:00"/>
  </r>
  <r>
    <n v="37038"/>
    <s v="Muller"/>
    <d v="2019-07-30T10:45:00"/>
    <x v="31"/>
    <x v="0"/>
    <n v="75"/>
    <s v="X631CV"/>
    <m/>
    <s v="L"/>
    <d v="1946-12-10T00:00:00"/>
  </r>
  <r>
    <n v="36837"/>
    <s v="Frijlink"/>
    <d v="2019-07-18T08:45:00"/>
    <x v="34"/>
    <x v="0"/>
    <n v="75"/>
    <s v="X631CV"/>
    <m/>
    <s v="L"/>
    <d v="1966-12-20T00:00:00"/>
  </r>
  <r>
    <n v="36181"/>
    <s v="Martonfi"/>
    <d v="2019-07-04T08:45:00"/>
    <x v="3"/>
    <x v="0"/>
    <n v="75"/>
    <s v="X631CV"/>
    <n v="0"/>
    <s v="L"/>
    <d v="1981-10-05T00:00:00"/>
  </r>
  <r>
    <n v="34684"/>
    <s v="Wolleswinkel"/>
    <d v="2019-07-15T10:00:00"/>
    <x v="35"/>
    <x v="0"/>
    <n v="75"/>
    <s v="X631CV"/>
    <m/>
    <s v="L"/>
    <d v="1950-10-21T00:00:00"/>
  </r>
  <r>
    <n v="34128"/>
    <s v="Kion"/>
    <d v="2019-07-15T11:15:00"/>
    <x v="35"/>
    <x v="0"/>
    <n v="75"/>
    <s v="X631CV"/>
    <m/>
    <s v="L"/>
    <d v="1997-09-10T00:00:00"/>
  </r>
  <r>
    <n v="34233"/>
    <s v="Zagt"/>
    <d v="2019-07-22T09:45:00"/>
    <x v="35"/>
    <x v="0"/>
    <n v="75"/>
    <s v="X631CV"/>
    <n v="0"/>
    <s v="L"/>
    <d v="1994-10-27T00:00:00"/>
  </r>
  <r>
    <n v="31636"/>
    <s v="Sens"/>
    <d v="2019-07-29T12:45:00"/>
    <x v="35"/>
    <x v="0"/>
    <n v="75"/>
    <s v="X631CV"/>
    <m/>
    <s v="L"/>
    <d v="2007-09-30T00:00:00"/>
  </r>
  <r>
    <n v="36862"/>
    <s v="Seegers"/>
    <d v="2019-07-01T08:15:00"/>
    <x v="4"/>
    <x v="0"/>
    <n v="75"/>
    <s v="X631CV"/>
    <n v="0"/>
    <s v="L"/>
    <d v="1993-08-03T00:00:00"/>
  </r>
  <r>
    <n v="36948"/>
    <s v="Walstijn-de Ridder"/>
    <d v="2019-07-29T10:45:00"/>
    <x v="4"/>
    <x v="0"/>
    <n v="75"/>
    <s v="X631CV"/>
    <m/>
    <s v="L"/>
    <d v="1936-05-28T00:00:00"/>
  </r>
  <r>
    <n v="36903"/>
    <s v="Toelsie"/>
    <d v="2019-07-30T13:15:00"/>
    <x v="4"/>
    <x v="0"/>
    <n v="75"/>
    <s v="X631CV"/>
    <n v="0"/>
    <s v="L"/>
    <d v="1947-07-28T00:00:00"/>
  </r>
  <r>
    <n v="2349"/>
    <s v="Zee"/>
    <d v="2019-07-05T12:30:00"/>
    <x v="37"/>
    <x v="0"/>
    <n v="75"/>
    <s v="X631CV"/>
    <n v="0"/>
    <s v="L"/>
    <d v="1951-09-02T00:00:00"/>
  </r>
  <r>
    <n v="10237"/>
    <s v="Nijman"/>
    <d v="2019-07-12T12:30:00"/>
    <x v="37"/>
    <x v="0"/>
    <n v="75"/>
    <s v="X631CV"/>
    <m/>
    <s v="L"/>
    <d v="1981-05-05T00:00:00"/>
  </r>
  <r>
    <n v="35698"/>
    <s v="Swol"/>
    <d v="2019-07-12T14:45:00"/>
    <x v="37"/>
    <x v="0"/>
    <n v="75"/>
    <s v="X631CV"/>
    <m/>
    <s v="L"/>
    <d v="1946-12-13T00:00:00"/>
  </r>
  <r>
    <n v="33166"/>
    <s v="Bahara"/>
    <d v="2019-07-04T08:45:00"/>
    <x v="49"/>
    <x v="0"/>
    <n v="75"/>
    <s v="X631CV"/>
    <m/>
    <s v="L"/>
    <d v="1987-08-18T00:00:00"/>
  </r>
  <r>
    <n v="35646"/>
    <s v="Annasla"/>
    <d v="2019-07-04T13:45:00"/>
    <x v="49"/>
    <x v="0"/>
    <n v="75"/>
    <s v="X631CV"/>
    <m/>
    <s v="L"/>
    <d v="1976-10-05T00:00:00"/>
  </r>
  <r>
    <n v="35337"/>
    <s v="Wingelaar"/>
    <d v="2019-07-05T09:00:00"/>
    <x v="49"/>
    <x v="0"/>
    <n v="75"/>
    <s v="X631CV"/>
    <n v="0"/>
    <s v="L"/>
    <d v="1959-10-20T00:00:00"/>
  </r>
  <r>
    <n v="35028"/>
    <s v="Stoepman-de Visser"/>
    <d v="2019-07-11T08:45:00"/>
    <x v="49"/>
    <x v="0"/>
    <n v="75"/>
    <s v="X631CV"/>
    <m/>
    <s v="L"/>
    <d v="1975-03-13T00:00:00"/>
  </r>
  <r>
    <n v="35679"/>
    <s v="Mulder"/>
    <d v="2019-07-11T14:45:00"/>
    <x v="39"/>
    <x v="0"/>
    <n v="75"/>
    <s v="X631CV"/>
    <n v="0"/>
    <s v="L"/>
    <d v="1990-05-02T00:00:00"/>
  </r>
  <r>
    <n v="16933"/>
    <s v="Amsterdam"/>
    <d v="2019-07-10T08:15:00"/>
    <x v="5"/>
    <x v="0"/>
    <n v="75"/>
    <s v="X631CV"/>
    <m/>
    <s v="L"/>
    <d v="1968-12-10T00:00:00"/>
  </r>
  <r>
    <n v="31751"/>
    <s v="Hoefman"/>
    <d v="2019-07-03T09:45:00"/>
    <x v="28"/>
    <x v="0"/>
    <n v="75"/>
    <s v="X631CV"/>
    <m/>
    <s v="L"/>
    <d v="1946-02-20T00:00:00"/>
  </r>
  <r>
    <n v="28865"/>
    <s v="Bayazit"/>
    <d v="2019-07-22T12:30:00"/>
    <x v="6"/>
    <x v="0"/>
    <n v="75"/>
    <s v="X631CV"/>
    <m/>
    <s v="L"/>
    <d v="1973-09-08T00:00:00"/>
  </r>
  <r>
    <n v="17243"/>
    <s v="Beurs"/>
    <d v="2019-07-30T11:15:00"/>
    <x v="6"/>
    <x v="0"/>
    <n v="75"/>
    <s v="X631CV"/>
    <n v="0"/>
    <s v="L"/>
    <d v="1954-06-04T00:00:00"/>
  </r>
  <r>
    <n v="36639"/>
    <s v="Smit"/>
    <d v="2019-07-05T09:45:00"/>
    <x v="7"/>
    <x v="0"/>
    <n v="75"/>
    <s v="X631CV"/>
    <n v="0"/>
    <s v="L"/>
    <d v="1987-02-11T00:00:00"/>
  </r>
  <r>
    <n v="36294"/>
    <s v="Wiering"/>
    <d v="2019-07-05T12:30:00"/>
    <x v="7"/>
    <x v="0"/>
    <n v="75"/>
    <s v="X631CV"/>
    <m/>
    <s v="L"/>
    <d v="1991-03-31T00:00:00"/>
  </r>
  <r>
    <n v="36410"/>
    <s v="Geurtsen"/>
    <d v="2019-07-11T09:45:00"/>
    <x v="7"/>
    <x v="0"/>
    <n v="75"/>
    <s v="X631CV"/>
    <m/>
    <s v="L"/>
    <d v="1966-10-26T00:00:00"/>
  </r>
  <r>
    <n v="36364"/>
    <s v="Agalf"/>
    <d v="2019-07-11T15:00:00"/>
    <x v="7"/>
    <x v="0"/>
    <n v="75"/>
    <s v="X631CV"/>
    <n v="0"/>
    <s v="L"/>
    <d v="1988-11-04T00:00:00"/>
  </r>
  <r>
    <n v="35133"/>
    <s v="Arsenovic"/>
    <d v="2019-07-04T13:30:00"/>
    <x v="8"/>
    <x v="0"/>
    <n v="75"/>
    <s v="X631CV"/>
    <m/>
    <s v="L"/>
    <d v="1987-06-17T00:00:00"/>
  </r>
  <r>
    <n v="35770"/>
    <s v="Beets"/>
    <d v="2019-07-11T10:45:00"/>
    <x v="8"/>
    <x v="0"/>
    <n v="75"/>
    <s v="X631CV"/>
    <n v="0"/>
    <s v="L"/>
    <d v="1986-01-17T00:00:00"/>
  </r>
  <r>
    <n v="35562"/>
    <s v="Verweij"/>
    <d v="2019-07-11T12:30:00"/>
    <x v="8"/>
    <x v="0"/>
    <n v="75"/>
    <s v="X631CV"/>
    <n v="0"/>
    <s v="L"/>
    <d v="1985-07-29T00:00:00"/>
  </r>
  <r>
    <n v="21026"/>
    <s v="Stapper"/>
    <d v="2019-07-11T14:00:00"/>
    <x v="8"/>
    <x v="0"/>
    <n v="75"/>
    <s v="X631CV"/>
    <m/>
    <s v="L"/>
    <d v="1965-12-22T00:00:00"/>
  </r>
  <r>
    <n v="35299"/>
    <s v="Vuurst"/>
    <d v="2019-07-12T09:00:00"/>
    <x v="8"/>
    <x v="0"/>
    <n v="75"/>
    <s v="X631CV"/>
    <m/>
    <s v="L"/>
    <d v="1975-07-08T00:00:00"/>
  </r>
  <r>
    <n v="35184"/>
    <s v="Kaman"/>
    <d v="2019-07-26T09:45:00"/>
    <x v="8"/>
    <x v="0"/>
    <n v="75"/>
    <s v="X631CV"/>
    <m/>
    <s v="L"/>
    <d v="1996-01-09T00:00:00"/>
  </r>
  <r>
    <n v="25660"/>
    <s v="Hoetmer"/>
    <d v="2019-07-25T09:30:00"/>
    <x v="40"/>
    <x v="0"/>
    <n v="75"/>
    <s v="X631CV"/>
    <n v="0"/>
    <s v="L"/>
    <d v="1959-04-14T00:00:00"/>
  </r>
  <r>
    <n v="31228"/>
    <s v="Schilp"/>
    <d v="2019-07-17T12:45:00"/>
    <x v="9"/>
    <x v="0"/>
    <n v="75"/>
    <s v="X631CV"/>
    <m/>
    <s v="L"/>
    <d v="1954-08-13T00:00:00"/>
  </r>
  <r>
    <n v="12047"/>
    <s v="Schaft"/>
    <d v="2019-07-24T09:45:00"/>
    <x v="9"/>
    <x v="0"/>
    <n v="75"/>
    <s v="X631CV"/>
    <m/>
    <s v="L"/>
    <d v="1990-04-20T00:00:00"/>
  </r>
  <r>
    <n v="32484"/>
    <s v="Hous"/>
    <d v="2019-07-12T10:45:00"/>
    <x v="10"/>
    <x v="0"/>
    <n v="75"/>
    <s v="X631CV"/>
    <n v="0"/>
    <s v="L"/>
    <d v="1977-04-10T00:00:00"/>
  </r>
  <r>
    <n v="30908"/>
    <s v="Hinnen"/>
    <d v="2019-07-19T09:00:00"/>
    <x v="10"/>
    <x v="0"/>
    <n v="75"/>
    <s v="X631CV"/>
    <m/>
    <s v="L"/>
    <d v="1972-04-23T00:00:00"/>
  </r>
  <r>
    <n v="36351"/>
    <s v="Rigtering"/>
    <d v="2019-07-24T13:15:00"/>
    <x v="10"/>
    <x v="0"/>
    <n v="75"/>
    <s v="X631CV"/>
    <m/>
    <s v="L"/>
    <d v="2013-12-09T00:00:00"/>
  </r>
  <r>
    <n v="28713"/>
    <s v="Soeter"/>
    <d v="2019-07-25T08:45:00"/>
    <x v="10"/>
    <x v="0"/>
    <n v="75"/>
    <s v="X631CV"/>
    <n v="0"/>
    <s v="L"/>
    <d v="1959-07-19T00:00:00"/>
  </r>
  <r>
    <n v="28563"/>
    <s v="Glogic"/>
    <d v="2019-07-26T13:00:00"/>
    <x v="10"/>
    <x v="0"/>
    <n v="75"/>
    <s v="X631CV"/>
    <m/>
    <s v="L"/>
    <d v="2000-01-14T00:00:00"/>
  </r>
  <r>
    <n v="32608"/>
    <s v="Dijk"/>
    <d v="2019-07-01T10:00:00"/>
    <x v="11"/>
    <x v="0"/>
    <n v="75"/>
    <s v="X631CV"/>
    <m/>
    <s v="L"/>
    <d v="2010-07-17T00:00:00"/>
  </r>
  <r>
    <n v="36863"/>
    <s v="Krap"/>
    <d v="2019-07-03T12:30:00"/>
    <x v="11"/>
    <x v="0"/>
    <n v="75"/>
    <s v="X631CV"/>
    <n v="0"/>
    <s v="L"/>
    <d v="2012-11-06T00:00:00"/>
  </r>
  <r>
    <n v="36800"/>
    <s v="Wegerich Giral"/>
    <d v="2019-07-09T09:00:00"/>
    <x v="11"/>
    <x v="0"/>
    <n v="75"/>
    <s v="X631CV"/>
    <m/>
    <s v="L"/>
    <d v="2014-08-08T00:00:00"/>
  </r>
  <r>
    <n v="31229"/>
    <s v="Charkaoui"/>
    <d v="2019-07-15T14:15:00"/>
    <x v="11"/>
    <x v="0"/>
    <n v="75"/>
    <s v="X631CV"/>
    <m/>
    <s v="L"/>
    <d v="2013-02-19T00:00:00"/>
  </r>
  <r>
    <n v="728"/>
    <s v="Tedjoe"/>
    <d v="2019-07-17T14:00:00"/>
    <x v="11"/>
    <x v="0"/>
    <n v="75"/>
    <s v="X631CV"/>
    <m/>
    <s v="L"/>
    <d v="2004-11-12T00:00:00"/>
  </r>
  <r>
    <n v="1408"/>
    <s v="Laar"/>
    <d v="2019-07-17T14:45:00"/>
    <x v="41"/>
    <x v="0"/>
    <n v="75"/>
    <s v="X631CV"/>
    <n v="0"/>
    <s v="L"/>
    <d v="1961-02-08T00:00:00"/>
  </r>
  <r>
    <n v="36816"/>
    <s v="Wisse"/>
    <d v="2019-07-08T12:30:00"/>
    <x v="12"/>
    <x v="0"/>
    <n v="75"/>
    <s v="X631CV"/>
    <n v="0"/>
    <s v="L"/>
    <d v="1999-12-21T00:00:00"/>
  </r>
  <r>
    <n v="34795"/>
    <s v="Groot"/>
    <d v="2019-07-18T13:30:00"/>
    <x v="12"/>
    <x v="0"/>
    <n v="75"/>
    <s v="X631CV"/>
    <m/>
    <s v="L"/>
    <d v="1956-06-05T00:00:00"/>
  </r>
  <r>
    <n v="21132"/>
    <s v="Louwaard-Voorendt"/>
    <d v="2019-07-22T15:00:00"/>
    <x v="12"/>
    <x v="0"/>
    <n v="75"/>
    <s v="X631CV"/>
    <m/>
    <s v="L"/>
    <d v="1950-11-04T00:00:00"/>
  </r>
  <r>
    <n v="6167"/>
    <s v="Orie"/>
    <d v="2019-07-16T10:45:00"/>
    <x v="13"/>
    <x v="0"/>
    <n v="75"/>
    <s v="X631CV"/>
    <m/>
    <s v="L"/>
    <d v="1994-07-22T00:00:00"/>
  </r>
  <r>
    <n v="14712"/>
    <s v="Zutphen"/>
    <d v="2019-07-09T15:15:00"/>
    <x v="14"/>
    <x v="0"/>
    <n v="75"/>
    <s v="X631CV"/>
    <n v="0"/>
    <s v="L"/>
    <d v="1950-06-26T00:00:00"/>
  </r>
  <r>
    <n v="16891"/>
    <s v="Windsma"/>
    <d v="2019-07-19T09:30:00"/>
    <x v="14"/>
    <x v="0"/>
    <n v="75"/>
    <s v="X631CV"/>
    <m/>
    <s v="L"/>
    <d v="2007-04-17T00:00:00"/>
  </r>
  <r>
    <n v="27630"/>
    <s v="Have"/>
    <d v="2019-07-04T10:30:00"/>
    <x v="15"/>
    <x v="0"/>
    <n v="75"/>
    <s v="X631CV"/>
    <n v="0"/>
    <s v="L"/>
    <d v="1956-06-07T00:00:00"/>
  </r>
  <r>
    <n v="22905"/>
    <s v="Hoogervorst"/>
    <d v="2019-07-18T08:15:00"/>
    <x v="15"/>
    <x v="0"/>
    <n v="75"/>
    <s v="X631CV"/>
    <m/>
    <s v="L"/>
    <d v="1997-09-08T00:00:00"/>
  </r>
  <r>
    <n v="27630"/>
    <s v="Have"/>
    <d v="2019-07-29T08:45:00"/>
    <x v="15"/>
    <x v="0"/>
    <n v="75"/>
    <s v="X631CV"/>
    <m/>
    <s v="L"/>
    <d v="1956-06-07T00:00:00"/>
  </r>
  <r>
    <n v="4725"/>
    <s v="Kurt"/>
    <d v="2019-07-23T14:15:00"/>
    <x v="16"/>
    <x v="0"/>
    <n v="75"/>
    <s v="X631CV"/>
    <m/>
    <s v="L"/>
    <d v="2002-09-05T00:00:00"/>
  </r>
  <r>
    <n v="35318"/>
    <s v="Vossepoel"/>
    <d v="2019-07-02T10:15:00"/>
    <x v="17"/>
    <x v="0"/>
    <n v="75"/>
    <s v="X631CV"/>
    <m/>
    <s v="L"/>
    <d v="1983-02-12T00:00:00"/>
  </r>
  <r>
    <n v="35318"/>
    <s v="Vossepoel"/>
    <d v="2019-07-10T10:00:00"/>
    <x v="17"/>
    <x v="0"/>
    <n v="75"/>
    <s v="X631CV"/>
    <m/>
    <s v="L"/>
    <d v="1983-02-12T00:00:00"/>
  </r>
  <r>
    <n v="12763"/>
    <s v="Jongeleen"/>
    <d v="2019-07-16T09:15:00"/>
    <x v="17"/>
    <x v="0"/>
    <n v="75"/>
    <s v="X631CV"/>
    <m/>
    <s v="L"/>
    <d v="1996-10-13T00:00:00"/>
  </r>
  <r>
    <n v="36868"/>
    <s v="Nicaise-Schollaardt"/>
    <d v="2019-07-17T09:45:00"/>
    <x v="17"/>
    <x v="0"/>
    <n v="75"/>
    <s v="X631CV"/>
    <n v="0"/>
    <s v="L"/>
    <d v="1956-05-14T00:00:00"/>
  </r>
  <r>
    <n v="4992"/>
    <s v="Uithol"/>
    <d v="2019-07-31T10:45:00"/>
    <x v="18"/>
    <x v="0"/>
    <n v="75"/>
    <s v="X631CV"/>
    <m/>
    <s v="L"/>
    <d v="1956-08-03T00:00:00"/>
  </r>
  <r>
    <n v="35991"/>
    <s v="Koorn"/>
    <d v="2019-07-11T08:45:00"/>
    <x v="19"/>
    <x v="0"/>
    <n v="75"/>
    <s v="X631CV"/>
    <m/>
    <s v="L"/>
    <d v="1985-12-07T00:00:00"/>
  </r>
  <r>
    <n v="35899"/>
    <s v="Manen"/>
    <d v="2019-07-18T14:00:00"/>
    <x v="19"/>
    <x v="0"/>
    <n v="75"/>
    <s v="X631CV"/>
    <n v="0"/>
    <s v="L"/>
    <d v="1997-11-17T00:00:00"/>
  </r>
  <r>
    <n v="33759"/>
    <s v="Zeijlmaker"/>
    <d v="2019-07-10T13:15:00"/>
    <x v="21"/>
    <x v="0"/>
    <n v="75"/>
    <s v="X631CV"/>
    <m/>
    <s v="L"/>
    <d v="1953-02-21T00:00:00"/>
  </r>
  <r>
    <n v="35727"/>
    <s v="Abouz"/>
    <d v="2019-07-08T13:15:00"/>
    <x v="22"/>
    <x v="0"/>
    <n v="75"/>
    <s v="X631CV"/>
    <m/>
    <s v="L"/>
    <d v="2005-06-21T00:00:00"/>
  </r>
  <r>
    <n v="16570"/>
    <s v="Hamdi"/>
    <d v="2019-07-12T14:45:00"/>
    <x v="22"/>
    <x v="0"/>
    <n v="75"/>
    <s v="X631CV"/>
    <m/>
    <s v="L"/>
    <d v="2005-05-07T00:00:00"/>
  </r>
  <r>
    <n v="36530"/>
    <s v="Olijve"/>
    <d v="2019-07-15T08:15:00"/>
    <x v="22"/>
    <x v="0"/>
    <n v="75"/>
    <s v="X631CV"/>
    <m/>
    <s v="L"/>
    <d v="2006-05-02T00:00:00"/>
  </r>
  <r>
    <n v="35611"/>
    <s v="Tholenaars-Loupias"/>
    <d v="2019-07-12T12:30:00"/>
    <x v="24"/>
    <x v="0"/>
    <n v="75"/>
    <s v="X631CV"/>
    <n v="0"/>
    <s v="L"/>
    <d v="1968-04-09T00:00:00"/>
  </r>
  <r>
    <n v="35694"/>
    <s v="Moinie"/>
    <d v="2019-07-19T10:00:00"/>
    <x v="24"/>
    <x v="0"/>
    <n v="75"/>
    <s v="X631CV"/>
    <n v="0"/>
    <s v="L"/>
    <d v="1963-02-09T00:00:00"/>
  </r>
  <r>
    <n v="36624"/>
    <s v="Engel"/>
    <d v="2019-07-19T11:00:00"/>
    <x v="24"/>
    <x v="0"/>
    <n v="75"/>
    <s v="X631CV"/>
    <n v="0"/>
    <s v="L"/>
    <d v="1998-08-26T00:00:00"/>
  </r>
  <r>
    <n v="11745"/>
    <s v="Boubaouch"/>
    <d v="2019-07-29T13:30:00"/>
    <x v="46"/>
    <x v="0"/>
    <n v="75"/>
    <s v="X631CV"/>
    <n v="0"/>
    <s v="L"/>
    <d v="1973-02-04T00:00:00"/>
  </r>
  <r>
    <n v="30343"/>
    <s v="Coenen"/>
    <d v="2019-07-02T09:30:00"/>
    <x v="2"/>
    <x v="0"/>
    <n v="75"/>
    <s v="X631CV"/>
    <m/>
    <s v="L"/>
    <d v="1972-05-02T00:00:00"/>
  </r>
  <r>
    <n v="36859"/>
    <s v="Abdelmalek"/>
    <d v="2019-07-09T12:30:00"/>
    <x v="2"/>
    <x v="0"/>
    <n v="75"/>
    <s v="X631CV"/>
    <n v="0"/>
    <s v="L"/>
    <d v="2011-11-30T00:00:00"/>
  </r>
  <r>
    <n v="35088"/>
    <s v="Haddaoui"/>
    <d v="2019-07-16T13:00:00"/>
    <x v="2"/>
    <x v="0"/>
    <n v="75"/>
    <s v="X631CV"/>
    <n v="0"/>
    <s v="L"/>
    <d v="1987-06-06T00:00:00"/>
  </r>
  <r>
    <n v="33236"/>
    <s v="Schut-Gude"/>
    <d v="2019-07-19T09:45:00"/>
    <x v="2"/>
    <x v="0"/>
    <n v="75"/>
    <s v="X631CV"/>
    <n v="0"/>
    <s v="L"/>
    <d v="1953-12-23T00:00:00"/>
  </r>
  <r>
    <n v="25753"/>
    <s v="Treurniet"/>
    <d v="2019-07-11T08:45:00"/>
    <x v="48"/>
    <x v="0"/>
    <n v="75"/>
    <s v="X631CV"/>
    <m/>
    <s v="L"/>
    <d v="1972-04-07T00:00:00"/>
  </r>
  <r>
    <n v="29605"/>
    <s v="McBride"/>
    <d v="2019-07-25T09:30:00"/>
    <x v="48"/>
    <x v="0"/>
    <n v="75"/>
    <s v="X631CV"/>
    <n v="0"/>
    <s v="L"/>
    <d v="2005-06-15T00:00:00"/>
  </r>
  <r>
    <n v="36641"/>
    <s v="Klundert"/>
    <d v="2019-07-26T11:00:00"/>
    <x v="30"/>
    <x v="0"/>
    <n v="75"/>
    <s v="X631CV"/>
    <n v="0"/>
    <s v="L"/>
    <d v="1949-09-17T00:00:00"/>
  </r>
  <r>
    <n v="24188"/>
    <s v="Out"/>
    <d v="2019-07-08T08:30:00"/>
    <x v="26"/>
    <x v="0"/>
    <n v="75"/>
    <s v="X631CV"/>
    <m/>
    <s v="L"/>
    <d v="1943-04-06T00:00:00"/>
  </r>
  <r>
    <n v="35669"/>
    <s v="Duda"/>
    <d v="2019-07-08T09:30:00"/>
    <x v="26"/>
    <x v="0"/>
    <n v="75"/>
    <s v="X631CV"/>
    <n v="0"/>
    <s v="L"/>
    <d v="1958-09-09T00:00:00"/>
  </r>
  <r>
    <n v="29600"/>
    <s v="Ouchou"/>
    <d v="2019-07-12T09:45:00"/>
    <x v="48"/>
    <x v="0"/>
    <n v="80"/>
    <s v="X631CV"/>
    <n v="0"/>
    <s v="L"/>
    <d v="1984-12-08T00:00:00"/>
  </r>
  <r>
    <n v="36199"/>
    <s v="Brink"/>
    <d v="2019-07-03T09:30:00"/>
    <x v="31"/>
    <x v="0"/>
    <n v="90"/>
    <s v="X631CV"/>
    <m/>
    <s v="L"/>
    <d v="1951-05-24T00:00:00"/>
  </r>
  <r>
    <n v="18100"/>
    <s v="Ozcelik-Ozturk"/>
    <d v="2019-07-10T13:00:00"/>
    <x v="31"/>
    <x v="0"/>
    <n v="90"/>
    <s v="X631CV"/>
    <m/>
    <s v="L"/>
    <d v="1974-01-01T00:00:00"/>
  </r>
  <r>
    <n v="36199"/>
    <s v="Brink"/>
    <d v="2019-07-11T13:15:00"/>
    <x v="31"/>
    <x v="0"/>
    <n v="90"/>
    <s v="X631CV"/>
    <m/>
    <s v="L"/>
    <d v="1951-05-24T00:00:00"/>
  </r>
  <r>
    <n v="36420"/>
    <s v="Chandler"/>
    <d v="2019-07-16T12:30:00"/>
    <x v="31"/>
    <x v="0"/>
    <n v="90"/>
    <s v="X631CV"/>
    <m/>
    <s v="L"/>
    <d v="1949-12-12T00:00:00"/>
  </r>
  <r>
    <n v="37011"/>
    <s v="Jacobse"/>
    <d v="2019-07-16T14:00:00"/>
    <x v="31"/>
    <x v="0"/>
    <n v="90"/>
    <s v="X631CV"/>
    <m/>
    <s v="L"/>
    <d v="1933-01-14T00:00:00"/>
  </r>
  <r>
    <n v="36769"/>
    <s v="Nijendaal"/>
    <d v="2019-07-23T13:00:00"/>
    <x v="31"/>
    <x v="0"/>
    <n v="90"/>
    <s v="X631CV"/>
    <m/>
    <s v="L"/>
    <d v="1932-03-03T00:00:00"/>
  </r>
  <r>
    <n v="36829"/>
    <s v="Advokaat"/>
    <d v="2019-07-30T09:30:00"/>
    <x v="31"/>
    <x v="0"/>
    <n v="90"/>
    <s v="X631CV"/>
    <n v="0"/>
    <s v="L"/>
    <d v="1952-02-02T00:00:00"/>
  </r>
  <r>
    <n v="33723"/>
    <s v="Brouwers"/>
    <d v="2019-07-04T12:30:00"/>
    <x v="3"/>
    <x v="0"/>
    <n v="90"/>
    <s v="X631CV"/>
    <n v="0"/>
    <s v="L"/>
    <d v="1983-11-30T00:00:00"/>
  </r>
  <r>
    <n v="35939"/>
    <s v="Leeuwen"/>
    <d v="2019-07-18T13:30:00"/>
    <x v="3"/>
    <x v="0"/>
    <n v="90"/>
    <s v="X631CV"/>
    <m/>
    <s v="L"/>
    <d v="1994-04-01T00:00:00"/>
  </r>
  <r>
    <n v="33361"/>
    <s v="Melein"/>
    <d v="2019-07-26T09:30:00"/>
    <x v="3"/>
    <x v="0"/>
    <n v="90"/>
    <s v="X631CV"/>
    <m/>
    <s v="L"/>
    <d v="1970-11-29T00:00:00"/>
  </r>
  <r>
    <n v="34684"/>
    <s v="Wolleswinkel"/>
    <d v="2019-07-04T09:45:00"/>
    <x v="35"/>
    <x v="0"/>
    <n v="90"/>
    <s v="X631CV"/>
    <n v="0"/>
    <s v="L"/>
    <d v="1950-10-21T00:00:00"/>
  </r>
  <r>
    <n v="36852"/>
    <s v="Jagernath-Jhakrie"/>
    <d v="2019-07-01T12:30:00"/>
    <x v="4"/>
    <x v="0"/>
    <n v="90"/>
    <s v="X631CV"/>
    <n v="0"/>
    <s v="L"/>
    <d v="1948-05-12T00:00:00"/>
  </r>
  <r>
    <n v="34313"/>
    <s v="Kuijpers-Veeningen"/>
    <d v="2019-07-01T14:00:00"/>
    <x v="4"/>
    <x v="0"/>
    <n v="90"/>
    <s v="X631CV"/>
    <m/>
    <s v="L"/>
    <d v="1963-01-20T00:00:00"/>
  </r>
  <r>
    <n v="36936"/>
    <s v="HEIJNEN-BRANDS"/>
    <d v="2019-07-03T10:30:00"/>
    <x v="4"/>
    <x v="0"/>
    <n v="90"/>
    <s v="X631CV"/>
    <m/>
    <s v="L"/>
    <d v="1970-06-27T00:00:00"/>
  </r>
  <r>
    <n v="4692"/>
    <s v="Pors-Reijinga"/>
    <d v="2019-07-03T14:30:00"/>
    <x v="4"/>
    <x v="0"/>
    <n v="90"/>
    <s v="X631CV"/>
    <m/>
    <s v="L"/>
    <d v="1956-04-01T00:00:00"/>
  </r>
  <r>
    <n v="29968"/>
    <s v="Petersen"/>
    <d v="2019-07-09T08:15:00"/>
    <x v="4"/>
    <x v="0"/>
    <n v="90"/>
    <s v="X631CV"/>
    <m/>
    <s v="T"/>
    <d v="1995-09-25T00:00:00"/>
  </r>
  <r>
    <n v="4692"/>
    <s v="Pors-Reijinga"/>
    <d v="2019-07-10T14:30:00"/>
    <x v="4"/>
    <x v="0"/>
    <n v="90"/>
    <s v="X631CV"/>
    <m/>
    <s v="L"/>
    <d v="1956-04-01T00:00:00"/>
  </r>
  <r>
    <n v="36948"/>
    <s v="Walstijn-de Ridder"/>
    <d v="2019-07-15T10:30:00"/>
    <x v="4"/>
    <x v="0"/>
    <n v="90"/>
    <s v="X631CV"/>
    <m/>
    <s v="L"/>
    <d v="1936-05-28T00:00:00"/>
  </r>
  <r>
    <n v="36949"/>
    <s v="Soellaart"/>
    <d v="2019-07-16T09:30:00"/>
    <x v="4"/>
    <x v="0"/>
    <n v="90"/>
    <s v="X631CV"/>
    <m/>
    <s v="L"/>
    <d v="1938-10-26T00:00:00"/>
  </r>
  <r>
    <n v="36869"/>
    <s v="Bergsma"/>
    <d v="2019-07-17T10:30:00"/>
    <x v="4"/>
    <x v="0"/>
    <n v="90"/>
    <s v="X631CV"/>
    <m/>
    <s v="L"/>
    <d v="1955-12-26T00:00:00"/>
  </r>
  <r>
    <n v="36962"/>
    <s v="Niekerken"/>
    <d v="2019-07-22T13:00:00"/>
    <x v="4"/>
    <x v="0"/>
    <n v="90"/>
    <s v="X631CV"/>
    <m/>
    <s v="L"/>
    <d v="1961-04-08T00:00:00"/>
  </r>
  <r>
    <n v="1486"/>
    <s v="Stam"/>
    <d v="2019-07-24T12:30:00"/>
    <x v="4"/>
    <x v="0"/>
    <n v="90"/>
    <s v="X631CV"/>
    <m/>
    <s v="L"/>
    <d v="1974-10-06T00:00:00"/>
  </r>
  <r>
    <n v="36978"/>
    <s v="UDO-VINK"/>
    <d v="2019-07-31T12:30:00"/>
    <x v="4"/>
    <x v="0"/>
    <n v="90"/>
    <s v="X631CV"/>
    <m/>
    <s v="L"/>
    <d v="1946-10-30T00:00:00"/>
  </r>
  <r>
    <n v="36049"/>
    <s v="Ven"/>
    <d v="2019-07-18T12:30:00"/>
    <x v="49"/>
    <x v="0"/>
    <n v="90"/>
    <s v="X631CV"/>
    <n v="0"/>
    <s v="L"/>
    <d v="1954-02-05T00:00:00"/>
  </r>
  <r>
    <n v="16933"/>
    <s v="Amsterdam"/>
    <d v="2019-07-17T08:45:00"/>
    <x v="5"/>
    <x v="0"/>
    <n v="90"/>
    <s v="X631CV"/>
    <m/>
    <s v="L"/>
    <d v="1968-12-10T00:00:00"/>
  </r>
  <r>
    <n v="29809"/>
    <s v="Ingen"/>
    <d v="2019-07-09T09:45:00"/>
    <x v="6"/>
    <x v="0"/>
    <n v="90"/>
    <s v="X631CV"/>
    <m/>
    <s v="L"/>
    <d v="1997-11-26T00:00:00"/>
  </r>
  <r>
    <n v="35587"/>
    <s v="Zijden-Hollak"/>
    <d v="2019-07-15T09:15:00"/>
    <x v="6"/>
    <x v="0"/>
    <n v="90"/>
    <s v="X631CV"/>
    <n v="0"/>
    <s v="L"/>
    <d v="1952-03-18T00:00:00"/>
  </r>
  <r>
    <n v="36760"/>
    <s v="Boer"/>
    <d v="2019-07-15T14:30:00"/>
    <x v="6"/>
    <x v="0"/>
    <n v="90"/>
    <s v="X631CV"/>
    <n v="0"/>
    <s v="A"/>
    <d v="1947-03-26T00:00:00"/>
  </r>
  <r>
    <n v="3639"/>
    <s v="Sebti"/>
    <d v="2019-07-16T15:15:00"/>
    <x v="6"/>
    <x v="0"/>
    <n v="90"/>
    <s v="X631CV"/>
    <n v="0"/>
    <s v="L"/>
    <d v="1989-05-06T00:00:00"/>
  </r>
  <r>
    <n v="17074"/>
    <s v="Lynch"/>
    <d v="2019-07-17T11:00:00"/>
    <x v="6"/>
    <x v="0"/>
    <n v="90"/>
    <s v="X631CV"/>
    <m/>
    <s v="L"/>
    <d v="1957-01-04T00:00:00"/>
  </r>
  <r>
    <n v="36646"/>
    <s v="Lev"/>
    <d v="2019-07-23T14:30:00"/>
    <x v="6"/>
    <x v="0"/>
    <n v="90"/>
    <s v="X631CV"/>
    <m/>
    <s v="L"/>
    <d v="1987-09-26T00:00:00"/>
  </r>
  <r>
    <n v="36446"/>
    <s v="Willems-Huysman"/>
    <d v="2019-07-30T13:00:00"/>
    <x v="6"/>
    <x v="0"/>
    <n v="90"/>
    <s v="X631CV"/>
    <m/>
    <s v="L"/>
    <d v="1947-06-26T00:00:00"/>
  </r>
  <r>
    <n v="36739"/>
    <s v="Reurs"/>
    <d v="2019-07-30T14:30:00"/>
    <x v="6"/>
    <x v="0"/>
    <n v="90"/>
    <s v="X631CV"/>
    <m/>
    <s v="L"/>
    <d v="1952-09-06T00:00:00"/>
  </r>
  <r>
    <n v="12733"/>
    <s v="Tukker"/>
    <d v="2019-07-31T09:15:00"/>
    <x v="6"/>
    <x v="0"/>
    <n v="90"/>
    <s v="X631CV"/>
    <n v="0"/>
    <s v="L"/>
    <d v="1996-08-03T00:00:00"/>
  </r>
  <r>
    <n v="7281"/>
    <s v="Karaalioglu"/>
    <d v="2019-07-05T08:15:00"/>
    <x v="7"/>
    <x v="0"/>
    <n v="90"/>
    <s v="X631CV"/>
    <n v="0"/>
    <s v="L"/>
    <d v="1982-05-10T00:00:00"/>
  </r>
  <r>
    <n v="27219"/>
    <s v="Michel"/>
    <d v="2019-07-19T09:00:00"/>
    <x v="7"/>
    <x v="0"/>
    <n v="90"/>
    <s v="X631CV"/>
    <m/>
    <s v="L"/>
    <d v="1985-06-08T00:00:00"/>
  </r>
  <r>
    <n v="21277"/>
    <s v="Zijlstra"/>
    <d v="2019-07-25T14:30:00"/>
    <x v="7"/>
    <x v="0"/>
    <n v="90"/>
    <s v="X631CV"/>
    <m/>
    <s v="L"/>
    <d v="1977-04-29T00:00:00"/>
  </r>
  <r>
    <n v="35157"/>
    <s v="Ebbers"/>
    <d v="2019-07-18T12:30:00"/>
    <x v="8"/>
    <x v="0"/>
    <n v="90"/>
    <s v="X631CV"/>
    <m/>
    <s v="L"/>
    <d v="1954-10-31T00:00:00"/>
  </r>
  <r>
    <n v="36820"/>
    <s v="Arnold"/>
    <d v="2019-07-11T09:15:00"/>
    <x v="40"/>
    <x v="0"/>
    <n v="90"/>
    <s v="X631CV"/>
    <m/>
    <s v="L"/>
    <d v="2008-07-05T00:00:00"/>
  </r>
  <r>
    <n v="36958"/>
    <s v="TASKOPRU"/>
    <d v="2019-07-29T10:00:00"/>
    <x v="12"/>
    <x v="0"/>
    <n v="90"/>
    <s v="X631CV"/>
    <m/>
    <s v="L"/>
    <d v="2003-04-22T00:00:00"/>
  </r>
  <r>
    <n v="36503"/>
    <s v="Nooij"/>
    <d v="2019-07-02T13:15:00"/>
    <x v="14"/>
    <x v="0"/>
    <n v="90"/>
    <s v="X631CV"/>
    <n v="0"/>
    <s v="L"/>
    <d v="1978-03-01T00:00:00"/>
  </r>
  <r>
    <n v="35441"/>
    <s v="Iren"/>
    <d v="2019-07-05T12:30:00"/>
    <x v="14"/>
    <x v="0"/>
    <n v="90"/>
    <s v="X631CV"/>
    <m/>
    <s v="L"/>
    <d v="1953-07-24T00:00:00"/>
  </r>
  <r>
    <n v="36250"/>
    <s v="Ali Asghar Hassan Zadeh"/>
    <d v="2019-07-12T11:00:00"/>
    <x v="14"/>
    <x v="0"/>
    <n v="90"/>
    <s v="X631CV"/>
    <n v="0"/>
    <s v="L"/>
    <d v="2008-04-26T00:00:00"/>
  </r>
  <r>
    <n v="32153"/>
    <s v="Schaap-Kroonenburg"/>
    <d v="2019-07-12T15:00:00"/>
    <x v="14"/>
    <x v="0"/>
    <n v="90"/>
    <s v="X631CV"/>
    <n v="0"/>
    <s v="L"/>
    <d v="1958-02-10T00:00:00"/>
  </r>
  <r>
    <n v="17927"/>
    <s v="Haagen-Grijpma"/>
    <d v="2019-07-26T12:30:00"/>
    <x v="14"/>
    <x v="0"/>
    <n v="90"/>
    <s v="X631CV"/>
    <m/>
    <s v="L"/>
    <d v="1953-11-23T00:00:00"/>
  </r>
  <r>
    <n v="28795"/>
    <s v="Abdullahi"/>
    <d v="2019-07-30T10:30:00"/>
    <x v="14"/>
    <x v="0"/>
    <n v="90"/>
    <s v="X631CV"/>
    <n v="0"/>
    <s v="L"/>
    <d v="1986-07-01T00:00:00"/>
  </r>
  <r>
    <n v="14081"/>
    <s v="Bornhijm"/>
    <d v="2019-07-01T12:30:00"/>
    <x v="15"/>
    <x v="0"/>
    <n v="90"/>
    <s v="X631CV"/>
    <m/>
    <s v="L"/>
    <d v="1967-11-04T00:00:00"/>
  </r>
  <r>
    <n v="1175"/>
    <s v="Sablerolle"/>
    <d v="2019-07-03T13:00:00"/>
    <x v="15"/>
    <x v="0"/>
    <n v="90"/>
    <s v="X631CV"/>
    <m/>
    <s v="L"/>
    <d v="1956-06-24T00:00:00"/>
  </r>
  <r>
    <n v="36884"/>
    <s v="Janse"/>
    <d v="2019-07-01T12:30:00"/>
    <x v="43"/>
    <x v="0"/>
    <n v="90"/>
    <s v="X631CV"/>
    <m/>
    <s v="L"/>
    <d v="1981-07-01T00:00:00"/>
  </r>
  <r>
    <n v="36851"/>
    <s v="Spaans"/>
    <d v="2019-07-08T12:30:00"/>
    <x v="43"/>
    <x v="0"/>
    <n v="90"/>
    <s v="X631CV"/>
    <m/>
    <s v="L"/>
    <d v="2001-02-08T00:00:00"/>
  </r>
  <r>
    <n v="30424"/>
    <s v="Huschka"/>
    <d v="2019-07-15T13:45:00"/>
    <x v="43"/>
    <x v="0"/>
    <n v="90"/>
    <s v="X631CV"/>
    <m/>
    <s v="L"/>
    <d v="1950-01-23T00:00:00"/>
  </r>
  <r>
    <n v="30510"/>
    <s v="Schrijver-Nijmeijer"/>
    <d v="2019-07-22T14:00:00"/>
    <x v="43"/>
    <x v="0"/>
    <n v="90"/>
    <s v="X631CV"/>
    <n v="0"/>
    <s v="L"/>
    <d v="1957-11-23T00:00:00"/>
  </r>
  <r>
    <n v="34961"/>
    <s v="Graaf"/>
    <d v="2019-07-29T12:30:00"/>
    <x v="16"/>
    <x v="0"/>
    <n v="90"/>
    <s v="X631CV"/>
    <m/>
    <s v="L"/>
    <d v="2002-10-14T00:00:00"/>
  </r>
  <r>
    <n v="36991"/>
    <s v="VOS-AGTERBERG"/>
    <d v="2019-07-18T09:30:00"/>
    <x v="44"/>
    <x v="0"/>
    <n v="90"/>
    <s v="X631CV"/>
    <n v="0"/>
    <s v="L"/>
    <d v="1954-05-07T00:00:00"/>
  </r>
  <r>
    <n v="36910"/>
    <s v="Beek"/>
    <d v="2019-07-18T12:30:00"/>
    <x v="44"/>
    <x v="0"/>
    <n v="90"/>
    <s v="X631CV"/>
    <m/>
    <s v="L"/>
    <d v="1941-11-27T00:00:00"/>
  </r>
  <r>
    <n v="36907"/>
    <s v="BERENOS"/>
    <d v="2019-07-25T12:30:00"/>
    <x v="44"/>
    <x v="0"/>
    <n v="90"/>
    <s v="X631CV"/>
    <m/>
    <s v="L"/>
    <d v="1963-11-21T00:00:00"/>
  </r>
  <r>
    <n v="27066"/>
    <s v="Bolger"/>
    <d v="2019-07-18T12:30:00"/>
    <x v="29"/>
    <x v="0"/>
    <n v="90"/>
    <s v="X631CV"/>
    <m/>
    <s v="L"/>
    <d v="2006-06-11T00:00:00"/>
  </r>
  <r>
    <n v="28747"/>
    <s v="Mudde"/>
    <d v="2019-07-04T11:00:00"/>
    <x v="21"/>
    <x v="1"/>
    <n v="90"/>
    <s v="X631CV"/>
    <m/>
    <s v="L"/>
    <d v="1960-07-14T00:00:00"/>
  </r>
  <r>
    <n v="34114"/>
    <s v="Buwalda"/>
    <d v="2019-07-10T09:45:00"/>
    <x v="21"/>
    <x v="0"/>
    <n v="90"/>
    <s v="X631CV"/>
    <m/>
    <s v="L"/>
    <d v="1949-02-18T00:00:00"/>
  </r>
  <r>
    <n v="28454"/>
    <s v="Jong"/>
    <d v="2019-07-17T10:30:00"/>
    <x v="21"/>
    <x v="0"/>
    <n v="90"/>
    <s v="X631CV"/>
    <m/>
    <s v="L"/>
    <d v="1948-04-14T00:00:00"/>
  </r>
  <r>
    <n v="36993"/>
    <s v="Siwalette"/>
    <d v="2019-07-11T12:30:00"/>
    <x v="24"/>
    <x v="0"/>
    <n v="90"/>
    <s v="X631CV"/>
    <m/>
    <s v="L"/>
    <d v="1962-04-21T00:00:00"/>
  </r>
  <r>
    <n v="36938"/>
    <s v="Reeve"/>
    <d v="2019-07-17T12:30:00"/>
    <x v="24"/>
    <x v="0"/>
    <n v="90"/>
    <s v="X631CV"/>
    <n v="0"/>
    <s v="L"/>
    <d v="1963-03-17T00:00:00"/>
  </r>
  <r>
    <n v="28174"/>
    <s v="Schneider"/>
    <d v="2019-07-24T14:30:00"/>
    <x v="24"/>
    <x v="0"/>
    <n v="90"/>
    <s v="X631CV"/>
    <n v="0"/>
    <s v="L"/>
    <d v="1954-01-19T00:00:00"/>
  </r>
  <r>
    <n v="37005"/>
    <s v="Bakker-Almirante"/>
    <d v="2019-07-25T10:30:00"/>
    <x v="24"/>
    <x v="0"/>
    <n v="90"/>
    <s v="X631CV"/>
    <m/>
    <s v="L"/>
    <d v="1974-04-25T00:00:00"/>
  </r>
  <r>
    <n v="34254"/>
    <s v="Sookhlall"/>
    <d v="2019-07-25T12:30:00"/>
    <x v="24"/>
    <x v="0"/>
    <n v="90"/>
    <s v="X631CV"/>
    <m/>
    <s v="L"/>
    <d v="1967-04-12T00:00:00"/>
  </r>
  <r>
    <n v="31526"/>
    <s v="Beato"/>
    <d v="2019-07-31T10:00:00"/>
    <x v="24"/>
    <x v="0"/>
    <n v="90"/>
    <s v="X631CV"/>
    <m/>
    <s v="L"/>
    <d v="1953-07-26T00:00:00"/>
  </r>
  <r>
    <n v="35894"/>
    <s v="Bakker"/>
    <d v="2019-07-12T13:00:00"/>
    <x v="2"/>
    <x v="0"/>
    <n v="90"/>
    <s v="X631CV"/>
    <m/>
    <s v="L"/>
    <d v="1952-08-01T00:00:00"/>
  </r>
  <r>
    <n v="37030"/>
    <s v="Zwaanswijk"/>
    <d v="2019-07-26T12:30:00"/>
    <x v="2"/>
    <x v="0"/>
    <n v="90"/>
    <s v="X631CV"/>
    <m/>
    <s v="L"/>
    <d v="1974-01-21T00:00:00"/>
  </r>
  <r>
    <n v="35373"/>
    <s v="Boer"/>
    <d v="2019-07-22T08:45:00"/>
    <x v="25"/>
    <x v="0"/>
    <n v="90"/>
    <s v="X631CV"/>
    <n v="0"/>
    <s v="L"/>
    <d v="1996-08-06T00:00:00"/>
  </r>
  <r>
    <n v="26645"/>
    <s v="Kurvers"/>
    <d v="2019-07-16T14:00:00"/>
    <x v="26"/>
    <x v="0"/>
    <n v="90"/>
    <s v="X631CV"/>
    <m/>
    <s v="L"/>
    <d v="1958-05-12T00:00:00"/>
  </r>
  <r>
    <n v="35133"/>
    <s v="Arsenovic"/>
    <d v="2019-07-10T10:00:00"/>
    <x v="36"/>
    <x v="0"/>
    <n v="105"/>
    <s v="X631CV"/>
    <n v="0"/>
    <s v="L"/>
    <d v="1987-06-17T00:00:00"/>
  </r>
  <r>
    <n v="9694"/>
    <s v="Moerman"/>
    <d v="2019-07-17T10:15:00"/>
    <x v="36"/>
    <x v="0"/>
    <n v="105"/>
    <s v="X631CV"/>
    <n v="0"/>
    <s v="L"/>
    <d v="1983-09-21T00:00:00"/>
  </r>
  <r>
    <n v="35112"/>
    <s v="Booms"/>
    <d v="2019-07-29T09:15:00"/>
    <x v="6"/>
    <x v="0"/>
    <n v="105"/>
    <s v="X631CV"/>
    <n v="0"/>
    <s v="L"/>
    <d v="1983-04-02T00:00:00"/>
  </r>
  <r>
    <n v="36250"/>
    <s v="Ali Asghar Hassan Zadeh"/>
    <d v="2019-07-26T10:15:00"/>
    <x v="14"/>
    <x v="0"/>
    <n v="105"/>
    <s v="X631CV"/>
    <m/>
    <s v="L"/>
    <d v="2008-04-26T00:00:00"/>
  </r>
  <r>
    <n v="31901"/>
    <s v="Outhuis"/>
    <d v="2019-07-17T14:15:00"/>
    <x v="17"/>
    <x v="0"/>
    <n v="105"/>
    <s v="X631CV"/>
    <m/>
    <s v="L"/>
    <d v="1989-01-11T00:00:00"/>
  </r>
  <r>
    <n v="36887"/>
    <s v="Delft"/>
    <d v="2019-07-11T09:30:00"/>
    <x v="29"/>
    <x v="0"/>
    <n v="105"/>
    <s v="X631CV"/>
    <m/>
    <s v="L"/>
    <d v="1990-01-07T00:00:00"/>
  </r>
  <r>
    <n v="33952"/>
    <s v="Schuit"/>
    <d v="2019-07-03T14:30:00"/>
    <x v="21"/>
    <x v="0"/>
    <n v="105"/>
    <s v="X631CV"/>
    <m/>
    <s v="L"/>
    <d v="1934-06-21T00:00:00"/>
  </r>
  <r>
    <n v="32959"/>
    <s v="Maare"/>
    <d v="2019-07-16T10:00:00"/>
    <x v="26"/>
    <x v="0"/>
    <n v="105"/>
    <s v="X631CV"/>
    <n v="0"/>
    <s v="L"/>
    <d v="1953-01-30T00:00:00"/>
  </r>
  <r>
    <n v="36500"/>
    <s v="Marel"/>
    <d v="2019-07-30T14:15:00"/>
    <x v="31"/>
    <x v="0"/>
    <n v="120"/>
    <s v="X631CV"/>
    <n v="0"/>
    <s v="L"/>
    <d v="1939-06-18T00:00:00"/>
  </r>
  <r>
    <n v="3376"/>
    <s v="Khan-Begum"/>
    <d v="2019-07-02T08:45:00"/>
    <x v="4"/>
    <x v="0"/>
    <n v="120"/>
    <s v="X631CV"/>
    <n v="0"/>
    <s v="L"/>
    <d v="1946-07-01T00:00:00"/>
  </r>
  <r>
    <n v="36382"/>
    <s v="Beek-Everaars"/>
    <d v="2019-07-10T12:30:00"/>
    <x v="4"/>
    <x v="0"/>
    <n v="120"/>
    <s v="X631CV"/>
    <m/>
    <s v="L"/>
    <d v="1943-10-24T00:00:00"/>
  </r>
  <r>
    <n v="34313"/>
    <s v="Kuijpers-Veeningen"/>
    <d v="2019-07-15T14:00:00"/>
    <x v="4"/>
    <x v="0"/>
    <n v="120"/>
    <s v="X631CV"/>
    <m/>
    <s v="L"/>
    <d v="1963-01-20T00:00:00"/>
  </r>
  <r>
    <n v="1355"/>
    <s v="Bleijswijk-van Abswoude"/>
    <d v="2019-07-23T12:30:00"/>
    <x v="4"/>
    <x v="0"/>
    <n v="120"/>
    <s v="X631CV"/>
    <m/>
    <s v="L"/>
    <d v="1943-05-24T00:00:00"/>
  </r>
  <r>
    <n v="36167"/>
    <s v="Heuvel"/>
    <d v="2019-07-24T10:00:00"/>
    <x v="4"/>
    <x v="0"/>
    <n v="120"/>
    <s v="X631CV"/>
    <m/>
    <s v="L"/>
    <d v="1954-06-20T00:00:00"/>
  </r>
  <r>
    <n v="7128"/>
    <s v="Lakhdar"/>
    <d v="2019-07-30T09:30:00"/>
    <x v="4"/>
    <x v="0"/>
    <n v="120"/>
    <s v="X631CV"/>
    <n v="0"/>
    <s v="L"/>
    <d v="1952-07-01T00:00:00"/>
  </r>
  <r>
    <n v="35345"/>
    <s v="Bueren"/>
    <d v="2019-07-10T14:00:00"/>
    <x v="36"/>
    <x v="0"/>
    <n v="120"/>
    <s v="X631CV"/>
    <n v="0"/>
    <s v="L"/>
    <d v="1967-05-18T00:00:00"/>
  </r>
  <r>
    <n v="28212"/>
    <s v="Meijer"/>
    <d v="2019-07-17T08:15:00"/>
    <x v="36"/>
    <x v="0"/>
    <n v="120"/>
    <s v="X631CV"/>
    <m/>
    <s v="L"/>
    <d v="1990-04-28T00:00:00"/>
  </r>
  <r>
    <n v="20671"/>
    <s v="Sievers-van Hamersveld"/>
    <d v="2019-07-09T14:30:00"/>
    <x v="6"/>
    <x v="0"/>
    <n v="120"/>
    <s v="X631CV"/>
    <m/>
    <s v="L"/>
    <d v="1941-05-08T00:00:00"/>
  </r>
  <r>
    <n v="12733"/>
    <s v="Tukker"/>
    <d v="2019-07-17T13:00:00"/>
    <x v="6"/>
    <x v="0"/>
    <n v="120"/>
    <s v="X631CV"/>
    <m/>
    <s v="L"/>
    <d v="1996-08-03T00:00:00"/>
  </r>
  <r>
    <n v="33151"/>
    <s v="Dekker"/>
    <d v="2019-07-23T09:15:00"/>
    <x v="6"/>
    <x v="0"/>
    <n v="120"/>
    <s v="X631CV"/>
    <n v="0"/>
    <s v="L"/>
    <d v="1954-03-11T00:00:00"/>
  </r>
  <r>
    <n v="34800"/>
    <s v="Datta"/>
    <d v="2019-07-24T09:15:00"/>
    <x v="6"/>
    <x v="0"/>
    <n v="120"/>
    <s v="X631CV"/>
    <n v="0"/>
    <s v="L"/>
    <d v="1946-10-16T00:00:00"/>
  </r>
  <r>
    <n v="35023"/>
    <s v="Knip"/>
    <d v="2019-07-24T13:15:00"/>
    <x v="6"/>
    <x v="0"/>
    <n v="120"/>
    <s v="X631CV"/>
    <n v="0"/>
    <s v="L"/>
    <d v="1964-02-07T00:00:00"/>
  </r>
  <r>
    <n v="34800"/>
    <s v="Datta"/>
    <d v="2019-07-30T09:15:00"/>
    <x v="6"/>
    <x v="0"/>
    <n v="120"/>
    <s v="X631CV"/>
    <n v="0"/>
    <s v="L"/>
    <d v="1946-10-16T00:00:00"/>
  </r>
  <r>
    <n v="31949"/>
    <s v="Khokhar"/>
    <d v="2019-07-25T13:30:00"/>
    <x v="40"/>
    <x v="0"/>
    <n v="120"/>
    <s v="X631CV"/>
    <m/>
    <s v="L"/>
    <d v="2006-09-12T00:00:00"/>
  </r>
  <r>
    <n v="11033"/>
    <s v="Heijer"/>
    <d v="2019-07-02T12:30:00"/>
    <x v="13"/>
    <x v="0"/>
    <n v="120"/>
    <s v="X631CV"/>
    <m/>
    <s v="L"/>
    <d v="1991-12-29T00:00:00"/>
  </r>
  <r>
    <n v="32786"/>
    <s v="Reintke"/>
    <d v="2019-07-09T12:30:00"/>
    <x v="14"/>
    <x v="0"/>
    <n v="120"/>
    <s v="X631CV"/>
    <n v="0"/>
    <s v="L"/>
    <d v="1958-05-22T00:00:00"/>
  </r>
  <r>
    <n v="11595"/>
    <s v="Canturk"/>
    <d v="2019-07-25T13:30:00"/>
    <x v="15"/>
    <x v="0"/>
    <n v="120"/>
    <s v="X631CV"/>
    <n v="120"/>
    <s v="L"/>
    <d v="2003-08-22T00:00:00"/>
  </r>
  <r>
    <n v="32468"/>
    <s v="Brave"/>
    <d v="2019-07-29T10:00:00"/>
    <x v="15"/>
    <x v="0"/>
    <n v="120"/>
    <s v="X631CV"/>
    <m/>
    <s v="L"/>
    <d v="1998-11-11T00:00:00"/>
  </r>
  <r>
    <n v="21331"/>
    <s v="Belarbi"/>
    <d v="2019-07-29T14:00:00"/>
    <x v="15"/>
    <x v="0"/>
    <n v="120"/>
    <s v="X631CV"/>
    <m/>
    <s v="L"/>
    <d v="1991-07-08T00:00:00"/>
  </r>
  <r>
    <n v="34751"/>
    <s v="Hafdi"/>
    <d v="2019-07-23T09:30:00"/>
    <x v="29"/>
    <x v="0"/>
    <n v="120"/>
    <s v="X631CV"/>
    <n v="0"/>
    <s v="L"/>
    <d v="2008-02-12T00:00:00"/>
  </r>
  <r>
    <n v="25330"/>
    <s v="Toff-van der Lugt"/>
    <d v="2019-07-03T08:45:00"/>
    <x v="21"/>
    <x v="0"/>
    <n v="120"/>
    <s v="X631CV"/>
    <n v="0"/>
    <s v="L"/>
    <d v="1957-03-24T00:00:00"/>
  </r>
  <r>
    <n v="25245"/>
    <s v="KOREBRITS-SAMUELSZ"/>
    <d v="2019-07-31T10:00:00"/>
    <x v="21"/>
    <x v="0"/>
    <n v="120"/>
    <s v="X631CV"/>
    <m/>
    <s v="L"/>
    <d v="1950-11-20T00:00:00"/>
  </r>
  <r>
    <n v="31562"/>
    <s v="Tetterode"/>
    <d v="2019-07-17T09:30:00"/>
    <x v="24"/>
    <x v="0"/>
    <n v="120"/>
    <s v="X631CV"/>
    <m/>
    <s v="L"/>
    <d v="2007-03-01T00:00:00"/>
  </r>
  <r>
    <n v="31562"/>
    <s v="Tetterode"/>
    <d v="2019-07-24T10:00:00"/>
    <x v="24"/>
    <x v="0"/>
    <n v="120"/>
    <s v="X631CV"/>
    <n v="0"/>
    <s v="L"/>
    <d v="2007-03-01T00:00:00"/>
  </r>
  <r>
    <n v="35806"/>
    <s v="Dartel"/>
    <d v="2019-07-26T10:00:00"/>
    <x v="24"/>
    <x v="0"/>
    <n v="120"/>
    <s v="X631CV"/>
    <m/>
    <s v="L"/>
    <d v="1998-02-22T00:00:00"/>
  </r>
  <r>
    <n v="36118"/>
    <s v="Boer-Brand"/>
    <d v="2019-07-05T12:30:00"/>
    <x v="2"/>
    <x v="0"/>
    <n v="120"/>
    <s v="X631CV"/>
    <m/>
    <s v="L"/>
    <d v="1967-10-01T00:00:00"/>
  </r>
  <r>
    <n v="34800"/>
    <s v="Datta"/>
    <d v="2019-07-16T09:15:00"/>
    <x v="6"/>
    <x v="0"/>
    <n v="135"/>
    <s v="X631CV"/>
    <m/>
    <s v="L"/>
    <d v="1946-10-16T00:00:00"/>
  </r>
  <r>
    <n v="18621"/>
    <s v="Kool"/>
    <d v="2019-07-18T09:15:00"/>
    <x v="40"/>
    <x v="0"/>
    <n v="135"/>
    <s v="X631CV"/>
    <n v="0"/>
    <s v="L"/>
    <d v="2004-01-09T00:00:00"/>
  </r>
  <r>
    <n v="36250"/>
    <s v="Ali Asghar Hassan Zadeh"/>
    <d v="2019-07-19T13:15:00"/>
    <x v="14"/>
    <x v="0"/>
    <n v="135"/>
    <s v="X631CV"/>
    <m/>
    <s v="L"/>
    <d v="2008-04-26T00:00:00"/>
  </r>
  <r>
    <n v="33979"/>
    <s v="Pijper"/>
    <d v="2019-07-02T09:15:00"/>
    <x v="29"/>
    <x v="0"/>
    <n v="135"/>
    <s v="X631CV"/>
    <n v="0"/>
    <s v="L"/>
    <d v="1960-07-31T00:00:00"/>
  </r>
  <r>
    <n v="34751"/>
    <s v="Hafdi"/>
    <d v="2019-07-16T10:30:00"/>
    <x v="29"/>
    <x v="0"/>
    <n v="135"/>
    <s v="X631CV"/>
    <n v="0"/>
    <s v="L"/>
    <d v="2008-02-12T00:00:00"/>
  </r>
  <r>
    <n v="34751"/>
    <s v="Hafdi"/>
    <d v="2019-07-18T08:45:00"/>
    <x v="29"/>
    <x v="0"/>
    <n v="135"/>
    <s v="X631CV"/>
    <n v="0"/>
    <s v="L"/>
    <d v="2008-02-12T00:00:00"/>
  </r>
  <r>
    <n v="6621"/>
    <s v="Kartal"/>
    <d v="2019-07-18T10:00:00"/>
    <x v="29"/>
    <x v="0"/>
    <n v="135"/>
    <s v="X631CV"/>
    <n v="0"/>
    <s v="L"/>
    <d v="1994-03-01T00:00:00"/>
  </r>
  <r>
    <n v="36819"/>
    <s v="Mahdaoui"/>
    <d v="2019-07-08T13:30:00"/>
    <x v="4"/>
    <x v="0"/>
    <n v="150"/>
    <s v="X631CV"/>
    <n v="0"/>
    <s v="L"/>
    <d v="1950-07-01T00:00:00"/>
  </r>
  <r>
    <n v="35795"/>
    <s v="Simsek"/>
    <d v="2019-07-25T08:00:00"/>
    <x v="49"/>
    <x v="0"/>
    <n v="150"/>
    <s v="X631CV"/>
    <n v="150"/>
    <s v="L"/>
    <d v="2011-03-29T00:00:00"/>
  </r>
  <r>
    <n v="35884"/>
    <s v="Smit"/>
    <d v="2019-07-25T13:30:00"/>
    <x v="49"/>
    <x v="0"/>
    <n v="150"/>
    <s v="X631CV"/>
    <n v="150"/>
    <s v="L"/>
    <d v="2011-03-27T00:00:00"/>
  </r>
  <r>
    <n v="12675"/>
    <s v="Oguz"/>
    <d v="2019-07-25T08:00:00"/>
    <x v="15"/>
    <x v="0"/>
    <n v="150"/>
    <s v="X631CV"/>
    <n v="150"/>
    <s v="L"/>
    <d v="1980-06-27T00:00:00"/>
  </r>
  <r>
    <n v="31901"/>
    <s v="Outhuis"/>
    <d v="2019-07-03T13:30:00"/>
    <x v="17"/>
    <x v="0"/>
    <n v="150"/>
    <s v="X631CV"/>
    <m/>
    <s v="L"/>
    <d v="1989-01-11T00:00:00"/>
  </r>
  <r>
    <n v="28455"/>
    <s v="Butt"/>
    <d v="2019-07-02T08:00:00"/>
    <x v="22"/>
    <x v="0"/>
    <n v="150"/>
    <s v="X631CV"/>
    <n v="150"/>
    <s v="L"/>
    <d v="2011-11-18T00:00:00"/>
  </r>
  <r>
    <n v="30661"/>
    <s v="Yücedag"/>
    <d v="2019-07-02T10:30:00"/>
    <x v="22"/>
    <x v="0"/>
    <n v="150"/>
    <s v="X631CV"/>
    <n v="150"/>
    <s v="L"/>
    <d v="2011-06-30T00:00:00"/>
  </r>
  <r>
    <n v="35588"/>
    <s v="Puskaric"/>
    <d v="2019-07-02T13:00:00"/>
    <x v="22"/>
    <x v="0"/>
    <n v="150"/>
    <s v="X631CV"/>
    <n v="150"/>
    <s v="L"/>
    <d v="2015-10-26T00:00:00"/>
  </r>
  <r>
    <n v="32466"/>
    <s v="Bunar"/>
    <d v="2019-07-02T08:00:00"/>
    <x v="47"/>
    <x v="0"/>
    <n v="150"/>
    <s v="X631CV"/>
    <n v="150"/>
    <s v="L"/>
    <d v="2015-04-28T00:00:00"/>
  </r>
  <r>
    <n v="36537"/>
    <s v="Chidi"/>
    <d v="2019-07-02T10:30:00"/>
    <x v="47"/>
    <x v="0"/>
    <n v="150"/>
    <s v="X631CV"/>
    <n v="150"/>
    <s v="L"/>
    <d v="2014-09-22T00:00:00"/>
  </r>
  <r>
    <n v="17786"/>
    <s v="Hoekelen"/>
    <d v="2019-07-30T11:30:00"/>
    <x v="25"/>
    <x v="0"/>
    <n v="150"/>
    <s v="X631CV"/>
    <n v="150"/>
    <s v="L"/>
    <d v="1987-10-28T00:00:00"/>
  </r>
  <r>
    <n v="35587"/>
    <s v="Zijden-Hollak"/>
    <d v="2019-07-22T09:15:00"/>
    <x v="6"/>
    <x v="0"/>
    <n v="165"/>
    <s v="X631CV"/>
    <n v="0"/>
    <s v="L"/>
    <d v="1952-03-18T00:00:00"/>
  </r>
  <r>
    <n v="36524"/>
    <s v="Mahmoud"/>
    <d v="2019-07-25T10:30:00"/>
    <x v="49"/>
    <x v="0"/>
    <n v="180"/>
    <s v="X631CV"/>
    <n v="180"/>
    <s v="L"/>
    <d v="2011-01-01T00:00:00"/>
  </r>
  <r>
    <n v="33737"/>
    <s v="Gertsen"/>
    <d v="2019-07-10T09:15:00"/>
    <x v="6"/>
    <x v="0"/>
    <n v="180"/>
    <s v="X631CV"/>
    <n v="0"/>
    <s v="L"/>
    <d v="1955-01-02T00:00:00"/>
  </r>
  <r>
    <n v="36508"/>
    <s v="Marchena"/>
    <d v="2019-07-25T10:30:00"/>
    <x v="15"/>
    <x v="0"/>
    <n v="180"/>
    <s v="X631CV"/>
    <n v="180"/>
    <s v="L"/>
    <d v="2004-02-19T00:00:00"/>
  </r>
  <r>
    <n v="35507"/>
    <s v="Buijs"/>
    <d v="2019-07-08T09:00:00"/>
    <x v="43"/>
    <x v="0"/>
    <n v="180"/>
    <s v="X631CV"/>
    <m/>
    <s v="L"/>
    <d v="1958-07-20T00:00:00"/>
  </r>
  <r>
    <n v="34751"/>
    <s v="Hafdi"/>
    <d v="2019-07-04T12:30:00"/>
    <x v="29"/>
    <x v="0"/>
    <n v="180"/>
    <s v="X631CV"/>
    <m/>
    <s v="L"/>
    <d v="2008-02-12T00:00:00"/>
  </r>
  <r>
    <n v="26735"/>
    <s v="Roelofs"/>
    <d v="2019-07-11T12:30:00"/>
    <x v="29"/>
    <x v="0"/>
    <n v="180"/>
    <s v="X631CV"/>
    <m/>
    <s v="L"/>
    <d v="1995-05-12T00:00:00"/>
  </r>
  <r>
    <n v="35806"/>
    <s v="Dartel"/>
    <d v="2019-07-10T09:00:00"/>
    <x v="24"/>
    <x v="0"/>
    <n v="180"/>
    <s v="X631CV"/>
    <m/>
    <s v="L"/>
    <d v="1998-02-22T00:00:00"/>
  </r>
  <r>
    <n v="35806"/>
    <s v="Dartel"/>
    <d v="2019-07-12T09:00:00"/>
    <x v="24"/>
    <x v="0"/>
    <n v="180"/>
    <s v="X631CV"/>
    <m/>
    <s v="L"/>
    <d v="1998-02-22T00:00:00"/>
  </r>
  <r>
    <n v="11123"/>
    <s v="Casoeto"/>
    <d v="2019-07-02T13:00:00"/>
    <x v="47"/>
    <x v="0"/>
    <n v="180"/>
    <s v="X631CV"/>
    <n v="180"/>
    <s v="L"/>
    <d v="1962-09-22T00:00:00"/>
  </r>
  <r>
    <n v="10489"/>
    <s v="Bleeker"/>
    <d v="2019-07-04T08:45:00"/>
    <x v="29"/>
    <x v="0"/>
    <n v="195"/>
    <s v="X631CV"/>
    <m/>
    <s v="L"/>
    <d v="1999-08-06T00:00:00"/>
  </r>
  <r>
    <n v="34254"/>
    <s v="Sookhlall"/>
    <d v="2019-07-18T12:30:00"/>
    <x v="24"/>
    <x v="0"/>
    <n v="210"/>
    <s v="X631CV"/>
    <m/>
    <s v="L"/>
    <d v="1967-04-12T00:00:00"/>
  </r>
  <r>
    <n v="25311"/>
    <s v="Górak"/>
    <d v="2019-07-26T12:30:00"/>
    <x v="24"/>
    <x v="0"/>
    <n v="210"/>
    <s v="X631CV"/>
    <n v="0"/>
    <s v="L"/>
    <d v="1959-03-06T00:00:00"/>
  </r>
  <r>
    <n v="10376"/>
    <s v="Aziz"/>
    <d v="2019-07-03T14:30:00"/>
    <x v="27"/>
    <x v="0"/>
    <n v="30"/>
    <s v="X631CV"/>
    <m/>
    <s v="L"/>
    <d v="1999-08-06T00:00:00"/>
  </r>
  <r>
    <n v="32761"/>
    <s v="Ammers"/>
    <d v="2019-07-05T09:00:00"/>
    <x v="33"/>
    <x v="0"/>
    <n v="45"/>
    <s v="X631CV"/>
    <m/>
    <s v="L"/>
    <d v="1956-06-16T00:00:00"/>
  </r>
  <r>
    <n v="21967"/>
    <s v="Vullings"/>
    <d v="2019-07-29T08:15:00"/>
    <x v="4"/>
    <x v="0"/>
    <n v="90"/>
    <s v="X631CV"/>
    <m/>
    <s v="L"/>
    <d v="1977-12-04T00:00:00"/>
  </r>
  <r>
    <n v="34915"/>
    <s v="Levens"/>
    <d v="2019-07-29T12:30:00"/>
    <x v="4"/>
    <x v="0"/>
    <n v="90"/>
    <s v="X631CV"/>
    <m/>
    <s v="L"/>
    <d v="1993-09-10T00:00:00"/>
  </r>
  <r>
    <n v="33284"/>
    <s v="Block"/>
    <d v="2019-07-29T12:30:00"/>
    <x v="9"/>
    <x v="0"/>
    <n v="30"/>
    <s v="X631CV"/>
    <m/>
    <s v="L"/>
    <d v="1975-09-06T00:00:00"/>
  </r>
  <r>
    <n v="28778"/>
    <s v="Veldstra"/>
    <d v="2019-07-31T12:30:00"/>
    <x v="42"/>
    <x v="0"/>
    <n v="60"/>
    <s v="X631CV"/>
    <m/>
    <s v="L"/>
    <d v="2000-06-07T00:00:00"/>
  </r>
  <r>
    <n v="36093"/>
    <s v="Leeuw"/>
    <d v="2019-07-29T08:15:00"/>
    <x v="16"/>
    <x v="0"/>
    <n v="60"/>
    <s v="X631CV"/>
    <m/>
    <s v="L"/>
    <d v="2010-10-08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57" firstHeaderRow="1" firstDataRow="1" firstDataCol="1"/>
  <pivotFields count="10">
    <pivotField showAll="0"/>
    <pivotField showAll="0"/>
    <pivotField numFmtId="22" showAll="0"/>
    <pivotField axis="axisRow" showAll="0">
      <items count="54">
        <item x="43"/>
        <item x="30"/>
        <item x="25"/>
        <item x="32"/>
        <item x="48"/>
        <item x="6"/>
        <item x="2"/>
        <item x="26"/>
        <item x="39"/>
        <item x="1"/>
        <item x="40"/>
        <item x="35"/>
        <item x="21"/>
        <item x="29"/>
        <item x="12"/>
        <item x="37"/>
        <item x="41"/>
        <item x="49"/>
        <item x="36"/>
        <item x="27"/>
        <item x="13"/>
        <item x="34"/>
        <item x="45"/>
        <item x="10"/>
        <item x="47"/>
        <item x="15"/>
        <item x="24"/>
        <item x="0"/>
        <item x="23"/>
        <item x="46"/>
        <item x="14"/>
        <item x="11"/>
        <item x="7"/>
        <item x="50"/>
        <item x="17"/>
        <item x="42"/>
        <item x="52"/>
        <item x="20"/>
        <item x="18"/>
        <item x="28"/>
        <item x="4"/>
        <item x="16"/>
        <item x="19"/>
        <item x="31"/>
        <item x="51"/>
        <item x="38"/>
        <item x="44"/>
        <item x="5"/>
        <item x="33"/>
        <item x="22"/>
        <item x="3"/>
        <item x="8"/>
        <item x="9"/>
        <item t="default"/>
      </items>
    </pivotField>
    <pivotField showAll="0"/>
    <pivotField dataField="1" showAll="0"/>
    <pivotField showAll="0"/>
    <pivotField showAll="0"/>
    <pivotField showAll="0"/>
    <pivotField numFmtId="14" showAll="0"/>
  </pivotFields>
  <rowFields count="1">
    <field x="3"/>
  </rowFields>
  <rowItems count="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 t="grand">
      <x/>
    </i>
  </rowItems>
  <colItems count="1">
    <i/>
  </colItems>
  <dataFields count="1">
    <dataField name="Sum of Besteed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56" firstHeaderRow="1" firstDataRow="1" firstDataCol="1"/>
  <pivotFields count="10">
    <pivotField showAll="0"/>
    <pivotField showAll="0"/>
    <pivotField numFmtId="22" showAll="0"/>
    <pivotField axis="axisRow" showAll="0">
      <items count="53">
        <item x="27"/>
        <item x="31"/>
        <item x="32"/>
        <item x="33"/>
        <item x="34"/>
        <item x="3"/>
        <item x="35"/>
        <item x="4"/>
        <item x="36"/>
        <item x="37"/>
        <item x="38"/>
        <item x="49"/>
        <item x="39"/>
        <item x="5"/>
        <item x="28"/>
        <item x="6"/>
        <item x="7"/>
        <item x="8"/>
        <item x="40"/>
        <item x="9"/>
        <item x="10"/>
        <item x="50"/>
        <item x="11"/>
        <item x="41"/>
        <item x="12"/>
        <item x="1"/>
        <item x="13"/>
        <item x="42"/>
        <item x="14"/>
        <item x="15"/>
        <item x="43"/>
        <item x="16"/>
        <item x="44"/>
        <item x="17"/>
        <item x="18"/>
        <item x="19"/>
        <item x="29"/>
        <item x="20"/>
        <item x="21"/>
        <item x="22"/>
        <item x="45"/>
        <item x="23"/>
        <item x="24"/>
        <item x="51"/>
        <item x="46"/>
        <item x="0"/>
        <item x="2"/>
        <item x="47"/>
        <item x="48"/>
        <item x="30"/>
        <item x="25"/>
        <item x="26"/>
        <item t="default"/>
      </items>
    </pivotField>
    <pivotField showAll="0"/>
    <pivotField dataField="1" showAll="0"/>
    <pivotField showAll="0"/>
    <pivotField showAll="0"/>
    <pivotField showAll="0"/>
    <pivotField numFmtId="14" showAll="0"/>
  </pivotFields>
  <rowFields count="1">
    <field x="3"/>
  </rowFields>
  <rowItems count="5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 t="grand">
      <x/>
    </i>
  </rowItems>
  <colItems count="1">
    <i/>
  </colItems>
  <dataFields count="1">
    <dataField name="Sum of Besteed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e1" displayName="Table1" ref="A1:J99" totalsRowShown="0">
  <autoFilter ref="A1:J99"/>
  <sortState ref="A2:J99">
    <sortCondition ref="C1:C99"/>
  </sortState>
  <tableColumns count="10">
    <tableColumn id="1" name="Patiëntnr."/>
    <tableColumn id="2" name="Naam"/>
    <tableColumn id="3" name="Datum/tijd" dataDxfId="3"/>
    <tableColumn id="4" name="Arts"/>
    <tableColumn id="5" name="Uurtariefcode1"/>
    <tableColumn id="6" name="Besteed"/>
    <tableColumn id="7" name="Uurtariefcode2"/>
    <tableColumn id="8" name="Besteed AA"/>
    <tableColumn id="9" name="Mapstatus"/>
    <tableColumn id="10" name="Geb.datum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:J41" totalsRowShown="0">
  <autoFilter ref="A1:J41"/>
  <sortState ref="A2:J41">
    <sortCondition ref="F1:F41"/>
  </sortState>
  <tableColumns count="10">
    <tableColumn id="1" name="Patiëntnr."/>
    <tableColumn id="2" name="Naam"/>
    <tableColumn id="3" name="Datum/tijd" dataDxfId="1"/>
    <tableColumn id="4" name="Arts"/>
    <tableColumn id="5" name="Uurtariefcode1"/>
    <tableColumn id="6" name="Besteed"/>
    <tableColumn id="7" name="Uurtariefcode2"/>
    <tableColumn id="8" name="Besteed AA"/>
    <tableColumn id="9" name="Mapstatus"/>
    <tableColumn id="10" name="Geb.datum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26"/>
  <sheetViews>
    <sheetView workbookViewId="0">
      <selection activeCell="M1" sqref="M1"/>
    </sheetView>
  </sheetViews>
  <sheetFormatPr defaultRowHeight="15" x14ac:dyDescent="0.25"/>
  <cols>
    <col min="2" max="2" width="27.7109375" bestFit="1" customWidth="1"/>
    <col min="3" max="3" width="14.5703125" bestFit="1" customWidth="1"/>
    <col min="11" max="11" width="10.85546875" bestFit="1" customWidth="1"/>
    <col min="13" max="13" width="13.140625" bestFit="1" customWidth="1"/>
    <col min="14" max="14" width="15" bestFit="1" customWidth="1"/>
    <col min="15" max="15" width="12.57031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1752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210</v>
      </c>
    </row>
    <row r="2" spans="1:15" x14ac:dyDescent="0.25">
      <c r="A2">
        <v>26380</v>
      </c>
      <c r="B2" t="s">
        <v>1258</v>
      </c>
      <c r="C2" s="5">
        <v>43564.552083333336</v>
      </c>
      <c r="D2" t="s">
        <v>822</v>
      </c>
      <c r="E2" t="s">
        <v>1749</v>
      </c>
      <c r="F2" t="s">
        <v>9</v>
      </c>
      <c r="G2">
        <v>15</v>
      </c>
      <c r="H2" t="s">
        <v>10</v>
      </c>
      <c r="I2">
        <v>0</v>
      </c>
      <c r="J2" t="s">
        <v>11</v>
      </c>
      <c r="K2" s="21">
        <v>15916</v>
      </c>
      <c r="M2" s="34" t="s">
        <v>953</v>
      </c>
      <c r="N2" t="s">
        <v>1051</v>
      </c>
    </row>
    <row r="3" spans="1:15" x14ac:dyDescent="0.25">
      <c r="A3">
        <v>1991</v>
      </c>
      <c r="B3" t="s">
        <v>472</v>
      </c>
      <c r="C3" s="5">
        <v>43585.520833333336</v>
      </c>
      <c r="D3" t="s">
        <v>822</v>
      </c>
      <c r="E3" t="s">
        <v>1749</v>
      </c>
      <c r="F3" t="s">
        <v>9</v>
      </c>
      <c r="G3">
        <v>15</v>
      </c>
      <c r="H3" t="s">
        <v>10</v>
      </c>
      <c r="I3">
        <v>0</v>
      </c>
      <c r="J3" t="s">
        <v>11</v>
      </c>
      <c r="K3" s="21">
        <v>18127</v>
      </c>
      <c r="M3" s="27" t="s">
        <v>1750</v>
      </c>
      <c r="N3" s="35">
        <v>370</v>
      </c>
      <c r="O3" s="109">
        <f>+GETPIVOTDATA("Besteed",$M$2,"Cat","EXT")/60</f>
        <v>6.166666666666667</v>
      </c>
    </row>
    <row r="4" spans="1:15" x14ac:dyDescent="0.25">
      <c r="A4">
        <v>34396</v>
      </c>
      <c r="B4" t="s">
        <v>1256</v>
      </c>
      <c r="C4" s="5">
        <v>43557.541666666664</v>
      </c>
      <c r="D4" t="s">
        <v>822</v>
      </c>
      <c r="E4" t="s">
        <v>1749</v>
      </c>
      <c r="F4" t="s">
        <v>9</v>
      </c>
      <c r="G4">
        <v>30</v>
      </c>
      <c r="H4" t="s">
        <v>10</v>
      </c>
      <c r="I4">
        <v>0</v>
      </c>
      <c r="J4" t="s">
        <v>11</v>
      </c>
      <c r="K4" s="21">
        <v>13985</v>
      </c>
      <c r="M4" s="27" t="s">
        <v>135</v>
      </c>
      <c r="N4" s="35">
        <v>14705</v>
      </c>
      <c r="O4" s="109">
        <f>+GETPIVOTDATA("Besteed",$M$2,"Cat","MH")/60</f>
        <v>245.08333333333334</v>
      </c>
    </row>
    <row r="5" spans="1:15" x14ac:dyDescent="0.25">
      <c r="A5">
        <v>16459</v>
      </c>
      <c r="B5" t="s">
        <v>48</v>
      </c>
      <c r="C5" s="5">
        <v>43578.395833333336</v>
      </c>
      <c r="D5" t="s">
        <v>822</v>
      </c>
      <c r="E5" t="s">
        <v>1749</v>
      </c>
      <c r="F5" t="s">
        <v>9</v>
      </c>
      <c r="G5">
        <v>30</v>
      </c>
      <c r="H5" t="s">
        <v>10</v>
      </c>
      <c r="I5">
        <v>0</v>
      </c>
      <c r="J5" t="s">
        <v>11</v>
      </c>
      <c r="K5" s="21">
        <v>38383</v>
      </c>
      <c r="M5" s="27" t="s">
        <v>1749</v>
      </c>
      <c r="N5" s="35">
        <v>8445</v>
      </c>
      <c r="O5" s="109">
        <f>+GETPIVOTDATA("Besteed",$M$2,"Cat","PREV")/60</f>
        <v>140.75</v>
      </c>
    </row>
    <row r="6" spans="1:15" x14ac:dyDescent="0.25">
      <c r="A6">
        <v>34501</v>
      </c>
      <c r="B6" t="s">
        <v>1259</v>
      </c>
      <c r="C6" s="5">
        <v>43578.427083333336</v>
      </c>
      <c r="D6" t="s">
        <v>822</v>
      </c>
      <c r="E6" t="s">
        <v>1749</v>
      </c>
      <c r="F6" t="s">
        <v>9</v>
      </c>
      <c r="G6">
        <v>30</v>
      </c>
      <c r="H6" t="s">
        <v>10</v>
      </c>
      <c r="I6">
        <v>0</v>
      </c>
      <c r="J6" t="s">
        <v>11</v>
      </c>
      <c r="K6" s="21">
        <v>20089</v>
      </c>
      <c r="M6" s="27" t="s">
        <v>1751</v>
      </c>
      <c r="N6" s="35">
        <v>320</v>
      </c>
      <c r="O6" s="109">
        <f>+GETPIVOTDATA("Besteed",$M$2,"Cat","SPAR")/60</f>
        <v>5.333333333333333</v>
      </c>
    </row>
    <row r="7" spans="1:15" x14ac:dyDescent="0.25">
      <c r="A7">
        <v>11472</v>
      </c>
      <c r="B7" t="s">
        <v>1257</v>
      </c>
      <c r="C7" s="5">
        <v>43557.583333333336</v>
      </c>
      <c r="D7" t="s">
        <v>822</v>
      </c>
      <c r="E7" t="s">
        <v>1749</v>
      </c>
      <c r="F7" t="s">
        <v>9</v>
      </c>
      <c r="G7">
        <v>45</v>
      </c>
      <c r="H7" t="s">
        <v>10</v>
      </c>
      <c r="J7" t="s">
        <v>11</v>
      </c>
      <c r="K7" s="21">
        <v>37223</v>
      </c>
      <c r="M7" s="27" t="s">
        <v>133</v>
      </c>
      <c r="N7" s="35">
        <v>80025</v>
      </c>
      <c r="O7" s="109">
        <f>+GETPIVOTDATA("Besteed",$M$2,"Cat","TA")/60</f>
        <v>1333.75</v>
      </c>
    </row>
    <row r="8" spans="1:15" x14ac:dyDescent="0.25">
      <c r="A8">
        <v>2103</v>
      </c>
      <c r="B8" t="s">
        <v>290</v>
      </c>
      <c r="C8" s="5">
        <v>43564.364583333336</v>
      </c>
      <c r="D8" t="s">
        <v>822</v>
      </c>
      <c r="E8" t="s">
        <v>1749</v>
      </c>
      <c r="F8" t="s">
        <v>9</v>
      </c>
      <c r="G8">
        <v>45</v>
      </c>
      <c r="H8" t="s">
        <v>10</v>
      </c>
      <c r="J8" t="s">
        <v>11</v>
      </c>
      <c r="K8" s="21">
        <v>32411</v>
      </c>
      <c r="M8" s="27" t="s">
        <v>954</v>
      </c>
      <c r="N8" s="35">
        <v>103865</v>
      </c>
      <c r="O8" s="109">
        <f>SUM(O3:O7)</f>
        <v>1731.0833333333333</v>
      </c>
    </row>
    <row r="9" spans="1:15" x14ac:dyDescent="0.25">
      <c r="A9">
        <v>4250</v>
      </c>
      <c r="B9" t="s">
        <v>398</v>
      </c>
      <c r="C9" s="5">
        <v>43564.520833333336</v>
      </c>
      <c r="D9" t="s">
        <v>822</v>
      </c>
      <c r="E9" t="s">
        <v>1749</v>
      </c>
      <c r="F9" t="s">
        <v>9</v>
      </c>
      <c r="G9">
        <v>45</v>
      </c>
      <c r="H9" t="s">
        <v>10</v>
      </c>
      <c r="J9" t="s">
        <v>11</v>
      </c>
      <c r="K9" s="21">
        <v>24185</v>
      </c>
    </row>
    <row r="10" spans="1:15" x14ac:dyDescent="0.25">
      <c r="A10">
        <v>11450</v>
      </c>
      <c r="B10" t="s">
        <v>274</v>
      </c>
      <c r="C10" s="5">
        <v>43564.572916666664</v>
      </c>
      <c r="D10" t="s">
        <v>822</v>
      </c>
      <c r="E10" t="s">
        <v>1749</v>
      </c>
      <c r="F10" t="s">
        <v>9</v>
      </c>
      <c r="G10">
        <v>45</v>
      </c>
      <c r="H10" t="s">
        <v>10</v>
      </c>
      <c r="J10" t="s">
        <v>11</v>
      </c>
      <c r="K10" s="21">
        <v>31265</v>
      </c>
    </row>
    <row r="11" spans="1:15" x14ac:dyDescent="0.25">
      <c r="A11">
        <v>12731</v>
      </c>
      <c r="B11" t="s">
        <v>791</v>
      </c>
      <c r="C11" s="5">
        <v>43571.520833333336</v>
      </c>
      <c r="D11" t="s">
        <v>822</v>
      </c>
      <c r="E11" t="s">
        <v>1749</v>
      </c>
      <c r="F11" t="s">
        <v>9</v>
      </c>
      <c r="G11">
        <v>45</v>
      </c>
      <c r="H11" t="s">
        <v>10</v>
      </c>
      <c r="J11" t="s">
        <v>11</v>
      </c>
      <c r="K11" s="21">
        <v>38811</v>
      </c>
    </row>
    <row r="12" spans="1:15" x14ac:dyDescent="0.25">
      <c r="A12">
        <v>94</v>
      </c>
      <c r="B12" t="s">
        <v>105</v>
      </c>
      <c r="C12" s="5">
        <v>43571.635416666664</v>
      </c>
      <c r="D12" t="s">
        <v>822</v>
      </c>
      <c r="E12" t="s">
        <v>1749</v>
      </c>
      <c r="F12" t="s">
        <v>9</v>
      </c>
      <c r="G12">
        <v>45</v>
      </c>
      <c r="H12" t="s">
        <v>10</v>
      </c>
      <c r="J12" t="s">
        <v>11</v>
      </c>
      <c r="K12" s="21">
        <v>17052</v>
      </c>
    </row>
    <row r="13" spans="1:15" x14ac:dyDescent="0.25">
      <c r="A13">
        <v>435</v>
      </c>
      <c r="B13" t="s">
        <v>1069</v>
      </c>
      <c r="C13" s="5">
        <v>43578.364583333336</v>
      </c>
      <c r="D13" t="s">
        <v>822</v>
      </c>
      <c r="E13" t="s">
        <v>1749</v>
      </c>
      <c r="F13" t="s">
        <v>9</v>
      </c>
      <c r="G13">
        <v>45</v>
      </c>
      <c r="H13" t="s">
        <v>10</v>
      </c>
      <c r="J13" t="s">
        <v>11</v>
      </c>
      <c r="K13" s="21">
        <v>31282</v>
      </c>
    </row>
    <row r="14" spans="1:15" x14ac:dyDescent="0.25">
      <c r="A14">
        <v>35406</v>
      </c>
      <c r="B14" t="s">
        <v>949</v>
      </c>
      <c r="C14" s="5">
        <v>43578.520833333336</v>
      </c>
      <c r="D14" t="s">
        <v>822</v>
      </c>
      <c r="E14" t="s">
        <v>1749</v>
      </c>
      <c r="F14" t="s">
        <v>9</v>
      </c>
      <c r="G14">
        <v>45</v>
      </c>
      <c r="H14" t="s">
        <v>10</v>
      </c>
      <c r="J14" t="s">
        <v>11</v>
      </c>
      <c r="K14" s="21">
        <v>30341</v>
      </c>
    </row>
    <row r="15" spans="1:15" x14ac:dyDescent="0.25">
      <c r="A15">
        <v>13252</v>
      </c>
      <c r="B15" t="s">
        <v>942</v>
      </c>
      <c r="C15" s="5">
        <v>43585.375</v>
      </c>
      <c r="D15" t="s">
        <v>822</v>
      </c>
      <c r="E15" t="s">
        <v>1749</v>
      </c>
      <c r="F15" t="s">
        <v>9</v>
      </c>
      <c r="G15">
        <v>45</v>
      </c>
      <c r="H15" t="s">
        <v>10</v>
      </c>
      <c r="I15">
        <v>0</v>
      </c>
      <c r="J15" t="s">
        <v>11</v>
      </c>
      <c r="K15" s="21">
        <v>35243</v>
      </c>
    </row>
    <row r="16" spans="1:15" x14ac:dyDescent="0.25">
      <c r="A16">
        <v>4963</v>
      </c>
      <c r="B16" t="s">
        <v>1070</v>
      </c>
      <c r="C16" s="5">
        <v>43585.4375</v>
      </c>
      <c r="D16" t="s">
        <v>822</v>
      </c>
      <c r="E16" t="s">
        <v>1749</v>
      </c>
      <c r="F16" t="s">
        <v>9</v>
      </c>
      <c r="G16">
        <v>45</v>
      </c>
      <c r="H16" t="s">
        <v>10</v>
      </c>
      <c r="J16" t="s">
        <v>11</v>
      </c>
      <c r="K16" s="21">
        <v>24244</v>
      </c>
    </row>
    <row r="17" spans="1:11" x14ac:dyDescent="0.25">
      <c r="A17">
        <v>29718</v>
      </c>
      <c r="B17" t="s">
        <v>96</v>
      </c>
      <c r="C17" s="5">
        <v>43585.46875</v>
      </c>
      <c r="D17" t="s">
        <v>822</v>
      </c>
      <c r="E17" t="s">
        <v>1749</v>
      </c>
      <c r="F17" t="s">
        <v>9</v>
      </c>
      <c r="G17">
        <v>45</v>
      </c>
      <c r="H17" t="s">
        <v>10</v>
      </c>
      <c r="J17" t="s">
        <v>11</v>
      </c>
      <c r="K17" s="21">
        <v>40557</v>
      </c>
    </row>
    <row r="18" spans="1:11" x14ac:dyDescent="0.25">
      <c r="A18">
        <v>26903</v>
      </c>
      <c r="B18" t="s">
        <v>626</v>
      </c>
      <c r="C18" s="5">
        <v>43557.416666666664</v>
      </c>
      <c r="D18" t="s">
        <v>822</v>
      </c>
      <c r="E18" t="s">
        <v>1749</v>
      </c>
      <c r="F18" t="s">
        <v>9</v>
      </c>
      <c r="G18">
        <v>60</v>
      </c>
      <c r="H18" t="s">
        <v>10</v>
      </c>
      <c r="J18" t="s">
        <v>11</v>
      </c>
      <c r="K18" s="21">
        <v>24110</v>
      </c>
    </row>
    <row r="19" spans="1:11" x14ac:dyDescent="0.25">
      <c r="A19">
        <v>24860</v>
      </c>
      <c r="B19" t="s">
        <v>348</v>
      </c>
      <c r="C19" s="5">
        <v>43557.458333333336</v>
      </c>
      <c r="D19" t="s">
        <v>822</v>
      </c>
      <c r="E19" t="s">
        <v>1749</v>
      </c>
      <c r="F19" t="s">
        <v>9</v>
      </c>
      <c r="G19">
        <v>60</v>
      </c>
      <c r="H19" t="s">
        <v>10</v>
      </c>
      <c r="J19" t="s">
        <v>11</v>
      </c>
      <c r="K19" s="21">
        <v>31939</v>
      </c>
    </row>
    <row r="20" spans="1:11" x14ac:dyDescent="0.25">
      <c r="A20">
        <v>32004</v>
      </c>
      <c r="B20" t="s">
        <v>69</v>
      </c>
      <c r="C20" s="5">
        <v>43564.395833333336</v>
      </c>
      <c r="D20" t="s">
        <v>822</v>
      </c>
      <c r="E20" t="s">
        <v>1749</v>
      </c>
      <c r="F20" t="s">
        <v>9</v>
      </c>
      <c r="G20">
        <v>60</v>
      </c>
      <c r="H20" t="s">
        <v>10</v>
      </c>
      <c r="J20" t="s">
        <v>11</v>
      </c>
      <c r="K20" s="21">
        <v>40559</v>
      </c>
    </row>
    <row r="21" spans="1:11" x14ac:dyDescent="0.25">
      <c r="A21">
        <v>4027</v>
      </c>
      <c r="B21" t="s">
        <v>1068</v>
      </c>
      <c r="C21" s="5">
        <v>43564.4375</v>
      </c>
      <c r="D21" t="s">
        <v>822</v>
      </c>
      <c r="E21" t="s">
        <v>1749</v>
      </c>
      <c r="F21" t="s">
        <v>9</v>
      </c>
      <c r="G21">
        <v>60</v>
      </c>
      <c r="H21" t="s">
        <v>10</v>
      </c>
      <c r="J21" t="s">
        <v>11</v>
      </c>
      <c r="K21" s="21">
        <v>25774</v>
      </c>
    </row>
    <row r="22" spans="1:11" x14ac:dyDescent="0.25">
      <c r="A22">
        <v>16639</v>
      </c>
      <c r="B22" t="s">
        <v>811</v>
      </c>
      <c r="C22" s="5">
        <v>43564.625</v>
      </c>
      <c r="D22" t="s">
        <v>822</v>
      </c>
      <c r="E22" t="s">
        <v>1749</v>
      </c>
      <c r="F22" t="s">
        <v>9</v>
      </c>
      <c r="G22">
        <v>60</v>
      </c>
      <c r="H22" t="s">
        <v>10</v>
      </c>
      <c r="J22" t="s">
        <v>11</v>
      </c>
      <c r="K22" s="21">
        <v>24912</v>
      </c>
    </row>
    <row r="23" spans="1:11" x14ac:dyDescent="0.25">
      <c r="A23">
        <v>4027</v>
      </c>
      <c r="B23" t="s">
        <v>1068</v>
      </c>
      <c r="C23" s="5">
        <v>43571.375</v>
      </c>
      <c r="D23" t="s">
        <v>822</v>
      </c>
      <c r="E23" t="s">
        <v>1749</v>
      </c>
      <c r="F23" t="s">
        <v>9</v>
      </c>
      <c r="G23">
        <v>60</v>
      </c>
      <c r="H23" t="s">
        <v>10</v>
      </c>
      <c r="J23" t="s">
        <v>11</v>
      </c>
      <c r="K23" s="21">
        <v>25774</v>
      </c>
    </row>
    <row r="24" spans="1:11" x14ac:dyDescent="0.25">
      <c r="A24">
        <v>35406</v>
      </c>
      <c r="B24" t="s">
        <v>949</v>
      </c>
      <c r="C24" s="5">
        <v>43571.416666666664</v>
      </c>
      <c r="D24" t="s">
        <v>822</v>
      </c>
      <c r="E24" t="s">
        <v>1749</v>
      </c>
      <c r="F24" t="s">
        <v>9</v>
      </c>
      <c r="G24">
        <v>60</v>
      </c>
      <c r="H24" t="s">
        <v>10</v>
      </c>
      <c r="J24" t="s">
        <v>11</v>
      </c>
      <c r="K24" s="21">
        <v>30341</v>
      </c>
    </row>
    <row r="25" spans="1:11" x14ac:dyDescent="0.25">
      <c r="A25">
        <v>31312</v>
      </c>
      <c r="B25" t="s">
        <v>242</v>
      </c>
      <c r="C25" s="5">
        <v>43571.552083333336</v>
      </c>
      <c r="D25" t="s">
        <v>822</v>
      </c>
      <c r="E25" t="s">
        <v>1749</v>
      </c>
      <c r="F25" t="s">
        <v>9</v>
      </c>
      <c r="G25">
        <v>60</v>
      </c>
      <c r="H25" t="s">
        <v>10</v>
      </c>
      <c r="J25" t="s">
        <v>11</v>
      </c>
      <c r="K25" s="21">
        <v>30158</v>
      </c>
    </row>
    <row r="26" spans="1:11" x14ac:dyDescent="0.25">
      <c r="A26">
        <v>20583</v>
      </c>
      <c r="B26" t="s">
        <v>38</v>
      </c>
      <c r="C26" s="5">
        <v>43571.59375</v>
      </c>
      <c r="D26" t="s">
        <v>822</v>
      </c>
      <c r="E26" t="s">
        <v>1749</v>
      </c>
      <c r="F26" t="s">
        <v>9</v>
      </c>
      <c r="G26">
        <v>60</v>
      </c>
      <c r="H26" t="s">
        <v>10</v>
      </c>
      <c r="J26" t="s">
        <v>11</v>
      </c>
      <c r="K26" s="21">
        <v>31833</v>
      </c>
    </row>
    <row r="27" spans="1:11" x14ac:dyDescent="0.25">
      <c r="A27">
        <v>24177</v>
      </c>
      <c r="B27" t="s">
        <v>736</v>
      </c>
      <c r="C27" s="5">
        <v>43578.458333333336</v>
      </c>
      <c r="D27" t="s">
        <v>822</v>
      </c>
      <c r="E27" t="s">
        <v>1749</v>
      </c>
      <c r="F27" t="s">
        <v>9</v>
      </c>
      <c r="G27">
        <v>60</v>
      </c>
      <c r="H27" t="s">
        <v>10</v>
      </c>
      <c r="J27" t="s">
        <v>11</v>
      </c>
      <c r="K27" s="21">
        <v>33171</v>
      </c>
    </row>
    <row r="28" spans="1:11" x14ac:dyDescent="0.25">
      <c r="A28">
        <v>33394</v>
      </c>
      <c r="B28" t="s">
        <v>421</v>
      </c>
      <c r="C28" s="5">
        <v>43578.552083333336</v>
      </c>
      <c r="D28" t="s">
        <v>822</v>
      </c>
      <c r="E28" t="s">
        <v>1749</v>
      </c>
      <c r="F28" t="s">
        <v>9</v>
      </c>
      <c r="G28">
        <v>60</v>
      </c>
      <c r="H28" t="s">
        <v>10</v>
      </c>
      <c r="J28" t="s">
        <v>11</v>
      </c>
      <c r="K28" s="21">
        <v>32915</v>
      </c>
    </row>
    <row r="29" spans="1:11" x14ac:dyDescent="0.25">
      <c r="A29">
        <v>12966</v>
      </c>
      <c r="B29" t="s">
        <v>380</v>
      </c>
      <c r="C29" s="5">
        <v>43578.59375</v>
      </c>
      <c r="D29" t="s">
        <v>822</v>
      </c>
      <c r="E29" t="s">
        <v>1749</v>
      </c>
      <c r="F29" t="s">
        <v>9</v>
      </c>
      <c r="G29">
        <v>60</v>
      </c>
      <c r="H29" t="s">
        <v>10</v>
      </c>
      <c r="J29" t="s">
        <v>11</v>
      </c>
      <c r="K29" s="21">
        <v>32500</v>
      </c>
    </row>
    <row r="30" spans="1:11" x14ac:dyDescent="0.25">
      <c r="A30">
        <v>35406</v>
      </c>
      <c r="B30" t="s">
        <v>949</v>
      </c>
      <c r="C30" s="5">
        <v>43585.541666666664</v>
      </c>
      <c r="D30" t="s">
        <v>822</v>
      </c>
      <c r="E30" t="s">
        <v>1749</v>
      </c>
      <c r="F30" t="s">
        <v>9</v>
      </c>
      <c r="G30">
        <v>60</v>
      </c>
      <c r="H30" t="s">
        <v>10</v>
      </c>
      <c r="J30" t="s">
        <v>11</v>
      </c>
      <c r="K30" s="21">
        <v>30341</v>
      </c>
    </row>
    <row r="31" spans="1:11" x14ac:dyDescent="0.25">
      <c r="A31">
        <v>3728</v>
      </c>
      <c r="B31" t="s">
        <v>556</v>
      </c>
      <c r="C31" s="5">
        <v>43585.583333333336</v>
      </c>
      <c r="D31" t="s">
        <v>822</v>
      </c>
      <c r="E31" t="s">
        <v>1749</v>
      </c>
      <c r="F31" t="s">
        <v>9</v>
      </c>
      <c r="G31">
        <v>60</v>
      </c>
      <c r="H31" t="s">
        <v>10</v>
      </c>
      <c r="I31">
        <v>0</v>
      </c>
      <c r="J31" t="s">
        <v>11</v>
      </c>
      <c r="K31" s="21">
        <v>33297</v>
      </c>
    </row>
    <row r="32" spans="1:11" x14ac:dyDescent="0.25">
      <c r="A32">
        <v>36216</v>
      </c>
      <c r="B32" t="s">
        <v>47</v>
      </c>
      <c r="C32" s="5">
        <v>43572.4375</v>
      </c>
      <c r="D32" t="s">
        <v>863</v>
      </c>
      <c r="E32" t="s">
        <v>133</v>
      </c>
      <c r="F32" t="s">
        <v>9</v>
      </c>
      <c r="G32">
        <v>15</v>
      </c>
      <c r="H32" t="s">
        <v>10</v>
      </c>
      <c r="I32">
        <v>0</v>
      </c>
      <c r="J32" t="s">
        <v>11</v>
      </c>
      <c r="K32" s="21">
        <v>15936</v>
      </c>
    </row>
    <row r="33" spans="1:11" x14ac:dyDescent="0.25">
      <c r="A33">
        <v>36253</v>
      </c>
      <c r="B33" t="s">
        <v>1004</v>
      </c>
      <c r="C33" s="5">
        <v>43558.625</v>
      </c>
      <c r="D33" t="s">
        <v>863</v>
      </c>
      <c r="E33" t="s">
        <v>133</v>
      </c>
      <c r="F33" t="s">
        <v>9</v>
      </c>
      <c r="G33">
        <v>30</v>
      </c>
      <c r="H33" t="s">
        <v>10</v>
      </c>
      <c r="J33" t="s">
        <v>11</v>
      </c>
      <c r="K33" s="21">
        <v>14183</v>
      </c>
    </row>
    <row r="34" spans="1:11" x14ac:dyDescent="0.25">
      <c r="A34">
        <v>32523</v>
      </c>
      <c r="B34" t="s">
        <v>1262</v>
      </c>
      <c r="C34" s="5">
        <v>43567.5625</v>
      </c>
      <c r="D34" t="s">
        <v>863</v>
      </c>
      <c r="E34" t="s">
        <v>133</v>
      </c>
      <c r="F34" t="s">
        <v>9</v>
      </c>
      <c r="G34">
        <v>30</v>
      </c>
      <c r="H34" t="s">
        <v>10</v>
      </c>
      <c r="J34" t="s">
        <v>11</v>
      </c>
      <c r="K34" s="21">
        <v>17605</v>
      </c>
    </row>
    <row r="35" spans="1:11" x14ac:dyDescent="0.25">
      <c r="A35">
        <v>35421</v>
      </c>
      <c r="B35" t="s">
        <v>311</v>
      </c>
      <c r="C35" s="5">
        <v>43558.392361111109</v>
      </c>
      <c r="D35" t="s">
        <v>863</v>
      </c>
      <c r="E35" t="s">
        <v>133</v>
      </c>
      <c r="F35" t="s">
        <v>9</v>
      </c>
      <c r="G35">
        <v>45</v>
      </c>
      <c r="H35" t="s">
        <v>10</v>
      </c>
      <c r="J35" t="s">
        <v>11</v>
      </c>
      <c r="K35" s="21">
        <v>14793</v>
      </c>
    </row>
    <row r="36" spans="1:11" x14ac:dyDescent="0.25">
      <c r="A36">
        <v>35100</v>
      </c>
      <c r="B36" t="s">
        <v>1071</v>
      </c>
      <c r="C36" s="5">
        <v>43558.645833333336</v>
      </c>
      <c r="D36" t="s">
        <v>863</v>
      </c>
      <c r="E36" t="s">
        <v>133</v>
      </c>
      <c r="F36" t="s">
        <v>9</v>
      </c>
      <c r="G36">
        <v>45</v>
      </c>
      <c r="H36" t="s">
        <v>10</v>
      </c>
      <c r="I36">
        <v>0</v>
      </c>
      <c r="J36" t="s">
        <v>11</v>
      </c>
      <c r="K36" s="21">
        <v>17349</v>
      </c>
    </row>
    <row r="37" spans="1:11" x14ac:dyDescent="0.25">
      <c r="A37">
        <v>34114</v>
      </c>
      <c r="B37" t="s">
        <v>1195</v>
      </c>
      <c r="C37" s="5">
        <v>43560.364583333336</v>
      </c>
      <c r="D37" t="s">
        <v>863</v>
      </c>
      <c r="E37" t="s">
        <v>133</v>
      </c>
      <c r="F37" t="s">
        <v>9</v>
      </c>
      <c r="G37">
        <v>45</v>
      </c>
      <c r="H37" t="s">
        <v>10</v>
      </c>
      <c r="J37" t="s">
        <v>11</v>
      </c>
      <c r="K37" s="21">
        <v>17947</v>
      </c>
    </row>
    <row r="38" spans="1:11" x14ac:dyDescent="0.25">
      <c r="A38">
        <v>35876</v>
      </c>
      <c r="B38" t="s">
        <v>59</v>
      </c>
      <c r="C38" s="5">
        <v>43565.416666666664</v>
      </c>
      <c r="D38" t="s">
        <v>863</v>
      </c>
      <c r="E38" t="s">
        <v>133</v>
      </c>
      <c r="F38" t="s">
        <v>9</v>
      </c>
      <c r="G38">
        <v>45</v>
      </c>
      <c r="H38" t="s">
        <v>10</v>
      </c>
      <c r="J38" t="s">
        <v>11</v>
      </c>
      <c r="K38" s="21">
        <v>15762</v>
      </c>
    </row>
    <row r="39" spans="1:11" x14ac:dyDescent="0.25">
      <c r="A39">
        <v>35660</v>
      </c>
      <c r="B39" t="s">
        <v>914</v>
      </c>
      <c r="C39" s="5">
        <v>43572.520833333336</v>
      </c>
      <c r="D39" t="s">
        <v>863</v>
      </c>
      <c r="E39" t="s">
        <v>133</v>
      </c>
      <c r="F39" t="s">
        <v>9</v>
      </c>
      <c r="G39">
        <v>45</v>
      </c>
      <c r="H39" t="s">
        <v>10</v>
      </c>
      <c r="J39" t="s">
        <v>11</v>
      </c>
      <c r="K39" s="21">
        <v>21994</v>
      </c>
    </row>
    <row r="40" spans="1:11" x14ac:dyDescent="0.25">
      <c r="A40">
        <v>36598</v>
      </c>
      <c r="B40" t="s">
        <v>1264</v>
      </c>
      <c r="C40" s="5">
        <v>43572.645833333336</v>
      </c>
      <c r="D40" t="s">
        <v>863</v>
      </c>
      <c r="E40" t="s">
        <v>133</v>
      </c>
      <c r="F40" t="s">
        <v>9</v>
      </c>
      <c r="G40">
        <v>45</v>
      </c>
      <c r="H40" t="s">
        <v>10</v>
      </c>
      <c r="J40" t="s">
        <v>11</v>
      </c>
      <c r="K40" s="21">
        <v>23562</v>
      </c>
    </row>
    <row r="41" spans="1:11" x14ac:dyDescent="0.25">
      <c r="A41">
        <v>32685</v>
      </c>
      <c r="B41" t="s">
        <v>664</v>
      </c>
      <c r="C41" s="5">
        <v>43560.395833333336</v>
      </c>
      <c r="D41" t="s">
        <v>863</v>
      </c>
      <c r="E41" t="s">
        <v>133</v>
      </c>
      <c r="F41" t="s">
        <v>9</v>
      </c>
      <c r="G41">
        <v>60</v>
      </c>
      <c r="H41" t="s">
        <v>10</v>
      </c>
      <c r="I41">
        <v>0</v>
      </c>
      <c r="J41" t="s">
        <v>11</v>
      </c>
      <c r="K41" s="21">
        <v>20970</v>
      </c>
    </row>
    <row r="42" spans="1:11" x14ac:dyDescent="0.25">
      <c r="A42">
        <v>35802</v>
      </c>
      <c r="B42" t="s">
        <v>957</v>
      </c>
      <c r="C42" s="5">
        <v>43560.4375</v>
      </c>
      <c r="D42" t="s">
        <v>863</v>
      </c>
      <c r="E42" t="s">
        <v>133</v>
      </c>
      <c r="F42" t="s">
        <v>9</v>
      </c>
      <c r="G42">
        <v>60</v>
      </c>
      <c r="H42" t="s">
        <v>10</v>
      </c>
      <c r="I42">
        <v>0</v>
      </c>
      <c r="J42" t="s">
        <v>11</v>
      </c>
      <c r="K42" s="21">
        <v>21633</v>
      </c>
    </row>
    <row r="43" spans="1:11" x14ac:dyDescent="0.25">
      <c r="A43">
        <v>36327</v>
      </c>
      <c r="B43" t="s">
        <v>1260</v>
      </c>
      <c r="C43" s="5">
        <v>43565.447916666664</v>
      </c>
      <c r="D43" t="s">
        <v>863</v>
      </c>
      <c r="E43" t="s">
        <v>133</v>
      </c>
      <c r="F43" t="s">
        <v>9</v>
      </c>
      <c r="G43">
        <v>60</v>
      </c>
      <c r="H43" t="s">
        <v>10</v>
      </c>
      <c r="I43">
        <v>0</v>
      </c>
      <c r="J43" t="s">
        <v>17</v>
      </c>
      <c r="K43" s="21">
        <v>17091</v>
      </c>
    </row>
    <row r="44" spans="1:11" x14ac:dyDescent="0.25">
      <c r="A44">
        <v>30453</v>
      </c>
      <c r="B44" t="s">
        <v>1026</v>
      </c>
      <c r="C44" s="5">
        <v>43565.572916666664</v>
      </c>
      <c r="D44" t="s">
        <v>863</v>
      </c>
      <c r="E44" t="s">
        <v>133</v>
      </c>
      <c r="F44" t="s">
        <v>9</v>
      </c>
      <c r="G44">
        <v>60</v>
      </c>
      <c r="H44" t="s">
        <v>10</v>
      </c>
      <c r="J44" t="s">
        <v>11</v>
      </c>
      <c r="K44" s="21">
        <v>34705</v>
      </c>
    </row>
    <row r="45" spans="1:11" x14ac:dyDescent="0.25">
      <c r="A45">
        <v>25126</v>
      </c>
      <c r="B45" t="s">
        <v>551</v>
      </c>
      <c r="C45" s="5">
        <v>43567.395833333336</v>
      </c>
      <c r="D45" t="s">
        <v>863</v>
      </c>
      <c r="E45" t="s">
        <v>133</v>
      </c>
      <c r="F45" t="s">
        <v>9</v>
      </c>
      <c r="G45">
        <v>60</v>
      </c>
      <c r="H45" t="s">
        <v>10</v>
      </c>
      <c r="J45" t="s">
        <v>11</v>
      </c>
      <c r="K45" s="21">
        <v>26324</v>
      </c>
    </row>
    <row r="46" spans="1:11" x14ac:dyDescent="0.25">
      <c r="A46">
        <v>35956</v>
      </c>
      <c r="B46" t="s">
        <v>1003</v>
      </c>
      <c r="C46" s="5">
        <v>43567.520833333336</v>
      </c>
      <c r="D46" t="s">
        <v>863</v>
      </c>
      <c r="E46" t="s">
        <v>133</v>
      </c>
      <c r="F46" t="s">
        <v>9</v>
      </c>
      <c r="G46">
        <v>60</v>
      </c>
      <c r="H46" t="s">
        <v>10</v>
      </c>
      <c r="J46" t="s">
        <v>11</v>
      </c>
      <c r="K46" s="21">
        <v>20834</v>
      </c>
    </row>
    <row r="47" spans="1:11" x14ac:dyDescent="0.25">
      <c r="A47">
        <v>35737</v>
      </c>
      <c r="B47" t="s">
        <v>58</v>
      </c>
      <c r="C47" s="5">
        <v>43572.583333333336</v>
      </c>
      <c r="D47" t="s">
        <v>863</v>
      </c>
      <c r="E47" t="s">
        <v>133</v>
      </c>
      <c r="F47" t="s">
        <v>9</v>
      </c>
      <c r="G47">
        <v>60</v>
      </c>
      <c r="H47" t="s">
        <v>10</v>
      </c>
      <c r="I47">
        <v>0</v>
      </c>
      <c r="J47" t="s">
        <v>11</v>
      </c>
      <c r="K47" s="21">
        <v>18359</v>
      </c>
    </row>
    <row r="48" spans="1:11" x14ac:dyDescent="0.25">
      <c r="A48">
        <v>36270</v>
      </c>
      <c r="B48" t="s">
        <v>23</v>
      </c>
      <c r="C48" s="5">
        <v>43558.447916666664</v>
      </c>
      <c r="D48" t="s">
        <v>863</v>
      </c>
      <c r="E48" t="s">
        <v>133</v>
      </c>
      <c r="F48" t="s">
        <v>9</v>
      </c>
      <c r="G48">
        <v>75</v>
      </c>
      <c r="H48" t="s">
        <v>10</v>
      </c>
      <c r="I48">
        <v>0</v>
      </c>
      <c r="J48" t="s">
        <v>11</v>
      </c>
      <c r="K48" s="21">
        <v>21992</v>
      </c>
    </row>
    <row r="49" spans="1:11" x14ac:dyDescent="0.25">
      <c r="A49">
        <v>36355</v>
      </c>
      <c r="B49" t="s">
        <v>294</v>
      </c>
      <c r="C49" s="5">
        <v>43565.520833333336</v>
      </c>
      <c r="D49" t="s">
        <v>863</v>
      </c>
      <c r="E49" t="s">
        <v>133</v>
      </c>
      <c r="F49" t="s">
        <v>9</v>
      </c>
      <c r="G49">
        <v>75</v>
      </c>
      <c r="H49" t="s">
        <v>10</v>
      </c>
      <c r="I49">
        <v>0</v>
      </c>
      <c r="J49" t="s">
        <v>11</v>
      </c>
      <c r="K49" s="21">
        <v>18933</v>
      </c>
    </row>
    <row r="50" spans="1:11" x14ac:dyDescent="0.25">
      <c r="A50">
        <v>36108</v>
      </c>
      <c r="B50" t="s">
        <v>1261</v>
      </c>
      <c r="C50" s="5">
        <v>43565.614583333336</v>
      </c>
      <c r="D50" t="s">
        <v>863</v>
      </c>
      <c r="E50" t="s">
        <v>133</v>
      </c>
      <c r="F50" t="s">
        <v>9</v>
      </c>
      <c r="G50">
        <v>75</v>
      </c>
      <c r="H50" t="s">
        <v>10</v>
      </c>
      <c r="J50" t="s">
        <v>11</v>
      </c>
      <c r="K50" s="21">
        <v>15778</v>
      </c>
    </row>
    <row r="51" spans="1:11" x14ac:dyDescent="0.25">
      <c r="A51">
        <v>35748</v>
      </c>
      <c r="B51" t="s">
        <v>98</v>
      </c>
      <c r="C51" s="5">
        <v>43558.520833333336</v>
      </c>
      <c r="D51" t="s">
        <v>863</v>
      </c>
      <c r="E51" t="s">
        <v>133</v>
      </c>
      <c r="F51" t="s">
        <v>9</v>
      </c>
      <c r="G51">
        <v>90</v>
      </c>
      <c r="H51" t="s">
        <v>10</v>
      </c>
      <c r="I51">
        <v>0</v>
      </c>
      <c r="J51" t="s">
        <v>11</v>
      </c>
      <c r="K51" s="21">
        <v>13382</v>
      </c>
    </row>
    <row r="52" spans="1:11" x14ac:dyDescent="0.25">
      <c r="A52">
        <v>36347</v>
      </c>
      <c r="B52" t="s">
        <v>1141</v>
      </c>
      <c r="C52" s="5">
        <v>43567.583333333336</v>
      </c>
      <c r="D52" t="s">
        <v>863</v>
      </c>
      <c r="E52" t="s">
        <v>133</v>
      </c>
      <c r="F52" t="s">
        <v>9</v>
      </c>
      <c r="G52">
        <v>90</v>
      </c>
      <c r="H52" t="s">
        <v>10</v>
      </c>
      <c r="I52">
        <v>0</v>
      </c>
      <c r="J52" t="s">
        <v>11</v>
      </c>
      <c r="K52" s="21">
        <v>16349</v>
      </c>
    </row>
    <row r="53" spans="1:11" x14ac:dyDescent="0.25">
      <c r="A53">
        <v>35371</v>
      </c>
      <c r="B53" t="s">
        <v>1263</v>
      </c>
      <c r="C53" s="5">
        <v>43572.458333333336</v>
      </c>
      <c r="D53" t="s">
        <v>863</v>
      </c>
      <c r="E53" t="s">
        <v>133</v>
      </c>
      <c r="F53" t="s">
        <v>9</v>
      </c>
      <c r="G53">
        <v>90</v>
      </c>
      <c r="H53" t="s">
        <v>10</v>
      </c>
      <c r="I53">
        <v>0</v>
      </c>
      <c r="J53" t="s">
        <v>11</v>
      </c>
      <c r="K53" s="21">
        <v>19758</v>
      </c>
    </row>
    <row r="54" spans="1:11" x14ac:dyDescent="0.25">
      <c r="A54">
        <v>13812</v>
      </c>
      <c r="B54" t="s">
        <v>1265</v>
      </c>
      <c r="C54" s="5">
        <v>43566.4375</v>
      </c>
      <c r="D54" t="s">
        <v>18</v>
      </c>
      <c r="E54" t="s">
        <v>133</v>
      </c>
      <c r="F54" t="s">
        <v>9</v>
      </c>
      <c r="G54">
        <v>30</v>
      </c>
      <c r="H54" t="s">
        <v>10</v>
      </c>
      <c r="J54" t="s">
        <v>11</v>
      </c>
      <c r="K54" s="21">
        <v>16929</v>
      </c>
    </row>
    <row r="55" spans="1:11" x14ac:dyDescent="0.25">
      <c r="A55">
        <v>21132</v>
      </c>
      <c r="B55" t="s">
        <v>678</v>
      </c>
      <c r="C55" s="5">
        <v>43573.364583333336</v>
      </c>
      <c r="D55" t="s">
        <v>18</v>
      </c>
      <c r="E55" t="s">
        <v>133</v>
      </c>
      <c r="F55" t="s">
        <v>9</v>
      </c>
      <c r="G55">
        <v>30</v>
      </c>
      <c r="H55" t="s">
        <v>10</v>
      </c>
      <c r="J55" t="s">
        <v>11</v>
      </c>
      <c r="K55" s="21">
        <v>18571</v>
      </c>
    </row>
    <row r="56" spans="1:11" x14ac:dyDescent="0.25">
      <c r="A56">
        <v>31407</v>
      </c>
      <c r="B56" t="s">
        <v>1072</v>
      </c>
      <c r="C56" s="5">
        <v>43573.385416666664</v>
      </c>
      <c r="D56" t="s">
        <v>18</v>
      </c>
      <c r="E56" t="s">
        <v>133</v>
      </c>
      <c r="F56" t="s">
        <v>9</v>
      </c>
      <c r="G56">
        <v>30</v>
      </c>
      <c r="H56" t="s">
        <v>10</v>
      </c>
      <c r="I56">
        <v>0</v>
      </c>
      <c r="J56" t="s">
        <v>11</v>
      </c>
      <c r="K56" s="21">
        <v>32804</v>
      </c>
    </row>
    <row r="57" spans="1:11" x14ac:dyDescent="0.25">
      <c r="A57">
        <v>32540</v>
      </c>
      <c r="B57" t="s">
        <v>864</v>
      </c>
      <c r="C57" s="5">
        <v>43573.40625</v>
      </c>
      <c r="D57" t="s">
        <v>18</v>
      </c>
      <c r="E57" t="s">
        <v>133</v>
      </c>
      <c r="F57" t="s">
        <v>9</v>
      </c>
      <c r="G57">
        <v>30</v>
      </c>
      <c r="H57" t="s">
        <v>10</v>
      </c>
      <c r="J57" t="s">
        <v>11</v>
      </c>
      <c r="K57" s="21">
        <v>18846</v>
      </c>
    </row>
    <row r="58" spans="1:11" x14ac:dyDescent="0.25">
      <c r="A58">
        <v>33849</v>
      </c>
      <c r="B58" t="s">
        <v>706</v>
      </c>
      <c r="C58" s="5">
        <v>43573.447916666664</v>
      </c>
      <c r="D58" t="s">
        <v>18</v>
      </c>
      <c r="E58" t="s">
        <v>133</v>
      </c>
      <c r="F58" t="s">
        <v>9</v>
      </c>
      <c r="G58">
        <v>30</v>
      </c>
      <c r="H58" t="s">
        <v>10</v>
      </c>
      <c r="J58" t="s">
        <v>11</v>
      </c>
      <c r="K58" s="21">
        <v>34895</v>
      </c>
    </row>
    <row r="59" spans="1:11" x14ac:dyDescent="0.25">
      <c r="A59">
        <v>33597</v>
      </c>
      <c r="B59" t="s">
        <v>599</v>
      </c>
      <c r="C59" s="5">
        <v>43573.5625</v>
      </c>
      <c r="D59" t="s">
        <v>18</v>
      </c>
      <c r="E59" t="s">
        <v>133</v>
      </c>
      <c r="F59" t="s">
        <v>9</v>
      </c>
      <c r="G59">
        <v>30</v>
      </c>
      <c r="H59" t="s">
        <v>10</v>
      </c>
      <c r="J59" t="s">
        <v>11</v>
      </c>
      <c r="K59" s="21">
        <v>22962</v>
      </c>
    </row>
    <row r="60" spans="1:11" x14ac:dyDescent="0.25">
      <c r="A60">
        <v>35557</v>
      </c>
      <c r="B60" t="s">
        <v>865</v>
      </c>
      <c r="C60" s="5">
        <v>43573.583333333336</v>
      </c>
      <c r="D60" t="s">
        <v>18</v>
      </c>
      <c r="E60" t="s">
        <v>133</v>
      </c>
      <c r="F60" t="s">
        <v>9</v>
      </c>
      <c r="G60">
        <v>30</v>
      </c>
      <c r="H60" t="s">
        <v>10</v>
      </c>
      <c r="J60" t="s">
        <v>11</v>
      </c>
      <c r="K60" s="21">
        <v>23457</v>
      </c>
    </row>
    <row r="61" spans="1:11" x14ac:dyDescent="0.25">
      <c r="A61">
        <v>36592</v>
      </c>
      <c r="B61" t="s">
        <v>1266</v>
      </c>
      <c r="C61" s="5">
        <v>43573.635416666664</v>
      </c>
      <c r="D61" t="s">
        <v>18</v>
      </c>
      <c r="E61" t="s">
        <v>133</v>
      </c>
      <c r="F61" t="s">
        <v>9</v>
      </c>
      <c r="G61">
        <v>30</v>
      </c>
      <c r="H61" t="s">
        <v>10</v>
      </c>
      <c r="J61" t="s">
        <v>11</v>
      </c>
      <c r="K61" s="21">
        <v>19766</v>
      </c>
    </row>
    <row r="62" spans="1:11" x14ac:dyDescent="0.25">
      <c r="A62">
        <v>34809</v>
      </c>
      <c r="B62" t="s">
        <v>29</v>
      </c>
      <c r="C62" s="5">
        <v>43573.677083333336</v>
      </c>
      <c r="D62" t="s">
        <v>18</v>
      </c>
      <c r="E62" t="s">
        <v>133</v>
      </c>
      <c r="F62" t="s">
        <v>9</v>
      </c>
      <c r="G62">
        <v>30</v>
      </c>
      <c r="H62" t="s">
        <v>10</v>
      </c>
      <c r="J62" t="s">
        <v>11</v>
      </c>
      <c r="K62" s="21">
        <v>20833</v>
      </c>
    </row>
    <row r="63" spans="1:11" x14ac:dyDescent="0.25">
      <c r="A63">
        <v>36038</v>
      </c>
      <c r="B63" t="s">
        <v>920</v>
      </c>
      <c r="C63" s="5">
        <v>43580.364583333336</v>
      </c>
      <c r="D63" t="s">
        <v>18</v>
      </c>
      <c r="E63" t="s">
        <v>133</v>
      </c>
      <c r="F63" t="s">
        <v>9</v>
      </c>
      <c r="G63">
        <v>30</v>
      </c>
      <c r="H63" t="s">
        <v>10</v>
      </c>
      <c r="J63" t="s">
        <v>11</v>
      </c>
      <c r="K63" s="21">
        <v>17321</v>
      </c>
    </row>
    <row r="64" spans="1:11" x14ac:dyDescent="0.25">
      <c r="A64">
        <v>32540</v>
      </c>
      <c r="B64" t="s">
        <v>864</v>
      </c>
      <c r="C64" s="5">
        <v>43580.385416666664</v>
      </c>
      <c r="D64" t="s">
        <v>18</v>
      </c>
      <c r="E64" t="s">
        <v>133</v>
      </c>
      <c r="F64" t="s">
        <v>9</v>
      </c>
      <c r="G64">
        <v>30</v>
      </c>
      <c r="H64" t="s">
        <v>10</v>
      </c>
      <c r="J64" t="s">
        <v>11</v>
      </c>
      <c r="K64" s="21">
        <v>18846</v>
      </c>
    </row>
    <row r="65" spans="1:11" x14ac:dyDescent="0.25">
      <c r="A65">
        <v>31593</v>
      </c>
      <c r="B65" t="s">
        <v>52</v>
      </c>
      <c r="C65" s="5">
        <v>43580.40625</v>
      </c>
      <c r="D65" t="s">
        <v>18</v>
      </c>
      <c r="E65" t="s">
        <v>133</v>
      </c>
      <c r="F65" t="s">
        <v>9</v>
      </c>
      <c r="G65">
        <v>30</v>
      </c>
      <c r="H65" t="s">
        <v>10</v>
      </c>
      <c r="J65" t="s">
        <v>11</v>
      </c>
      <c r="K65" s="21">
        <v>24736</v>
      </c>
    </row>
    <row r="66" spans="1:11" x14ac:dyDescent="0.25">
      <c r="A66">
        <v>33849</v>
      </c>
      <c r="B66" t="s">
        <v>706</v>
      </c>
      <c r="C66" s="5">
        <v>43580.427083333336</v>
      </c>
      <c r="D66" t="s">
        <v>18</v>
      </c>
      <c r="E66" t="s">
        <v>133</v>
      </c>
      <c r="F66" t="s">
        <v>9</v>
      </c>
      <c r="G66">
        <v>30</v>
      </c>
      <c r="H66" t="s">
        <v>10</v>
      </c>
      <c r="J66" t="s">
        <v>11</v>
      </c>
      <c r="K66" s="21">
        <v>34895</v>
      </c>
    </row>
    <row r="67" spans="1:11" x14ac:dyDescent="0.25">
      <c r="A67">
        <v>35557</v>
      </c>
      <c r="B67" t="s">
        <v>865</v>
      </c>
      <c r="C67" s="5">
        <v>43580.447916666664</v>
      </c>
      <c r="D67" t="s">
        <v>18</v>
      </c>
      <c r="E67" t="s">
        <v>133</v>
      </c>
      <c r="F67" t="s">
        <v>9</v>
      </c>
      <c r="G67">
        <v>30</v>
      </c>
      <c r="H67" t="s">
        <v>10</v>
      </c>
      <c r="J67" t="s">
        <v>11</v>
      </c>
      <c r="K67" s="21">
        <v>23457</v>
      </c>
    </row>
    <row r="68" spans="1:11" x14ac:dyDescent="0.25">
      <c r="A68">
        <v>33597</v>
      </c>
      <c r="B68" t="s">
        <v>599</v>
      </c>
      <c r="C68" s="5">
        <v>43580.5</v>
      </c>
      <c r="D68" t="s">
        <v>18</v>
      </c>
      <c r="E68" t="s">
        <v>133</v>
      </c>
      <c r="F68" t="s">
        <v>9</v>
      </c>
      <c r="G68">
        <v>30</v>
      </c>
      <c r="H68" t="s">
        <v>10</v>
      </c>
      <c r="J68" t="s">
        <v>11</v>
      </c>
      <c r="K68" s="21">
        <v>22962</v>
      </c>
    </row>
    <row r="69" spans="1:11" x14ac:dyDescent="0.25">
      <c r="A69">
        <v>21132</v>
      </c>
      <c r="B69" t="s">
        <v>678</v>
      </c>
      <c r="C69" s="5">
        <v>43581.458333333336</v>
      </c>
      <c r="D69" t="s">
        <v>18</v>
      </c>
      <c r="E69" t="s">
        <v>133</v>
      </c>
      <c r="F69" t="s">
        <v>9</v>
      </c>
      <c r="G69">
        <v>30</v>
      </c>
      <c r="H69" t="s">
        <v>10</v>
      </c>
      <c r="J69" t="s">
        <v>11</v>
      </c>
      <c r="K69" s="21">
        <v>18571</v>
      </c>
    </row>
    <row r="70" spans="1:11" x14ac:dyDescent="0.25">
      <c r="A70">
        <v>21132</v>
      </c>
      <c r="B70" t="s">
        <v>678</v>
      </c>
      <c r="C70" s="5">
        <v>43564.375</v>
      </c>
      <c r="D70" t="s">
        <v>18</v>
      </c>
      <c r="E70" t="s">
        <v>133</v>
      </c>
      <c r="F70" t="s">
        <v>9</v>
      </c>
      <c r="G70">
        <v>45</v>
      </c>
      <c r="H70" t="s">
        <v>10</v>
      </c>
      <c r="I70">
        <v>0</v>
      </c>
      <c r="J70" t="s">
        <v>11</v>
      </c>
      <c r="K70" s="21">
        <v>18571</v>
      </c>
    </row>
    <row r="71" spans="1:11" x14ac:dyDescent="0.25">
      <c r="A71">
        <v>28274</v>
      </c>
      <c r="B71" t="s">
        <v>1074</v>
      </c>
      <c r="C71" s="5">
        <v>43566.40625</v>
      </c>
      <c r="D71" t="s">
        <v>18</v>
      </c>
      <c r="E71" t="s">
        <v>133</v>
      </c>
      <c r="F71" t="s">
        <v>9</v>
      </c>
      <c r="G71">
        <v>45</v>
      </c>
      <c r="H71" t="s">
        <v>10</v>
      </c>
      <c r="J71" t="s">
        <v>11</v>
      </c>
      <c r="K71" s="21">
        <v>26307</v>
      </c>
    </row>
    <row r="72" spans="1:11" x14ac:dyDescent="0.25">
      <c r="A72">
        <v>33597</v>
      </c>
      <c r="B72" t="s">
        <v>599</v>
      </c>
      <c r="C72" s="5">
        <v>43566.458333333336</v>
      </c>
      <c r="D72" t="s">
        <v>18</v>
      </c>
      <c r="E72" t="s">
        <v>133</v>
      </c>
      <c r="F72" t="s">
        <v>9</v>
      </c>
      <c r="G72">
        <v>45</v>
      </c>
      <c r="H72" t="s">
        <v>10</v>
      </c>
      <c r="J72" t="s">
        <v>11</v>
      </c>
      <c r="K72" s="21">
        <v>22962</v>
      </c>
    </row>
    <row r="73" spans="1:11" x14ac:dyDescent="0.25">
      <c r="A73">
        <v>36559</v>
      </c>
      <c r="B73" t="s">
        <v>96</v>
      </c>
      <c r="C73" s="5">
        <v>43566.5625</v>
      </c>
      <c r="D73" t="s">
        <v>18</v>
      </c>
      <c r="E73" t="s">
        <v>133</v>
      </c>
      <c r="F73" t="s">
        <v>9</v>
      </c>
      <c r="G73">
        <v>45</v>
      </c>
      <c r="H73" t="s">
        <v>10</v>
      </c>
      <c r="J73" t="s">
        <v>11</v>
      </c>
      <c r="K73" s="21">
        <v>33653</v>
      </c>
    </row>
    <row r="74" spans="1:11" x14ac:dyDescent="0.25">
      <c r="A74">
        <v>31407</v>
      </c>
      <c r="B74" t="s">
        <v>1072</v>
      </c>
      <c r="C74" s="5">
        <v>43566.59375</v>
      </c>
      <c r="D74" t="s">
        <v>18</v>
      </c>
      <c r="E74" t="s">
        <v>133</v>
      </c>
      <c r="F74" t="s">
        <v>9</v>
      </c>
      <c r="G74">
        <v>45</v>
      </c>
      <c r="H74" t="s">
        <v>10</v>
      </c>
      <c r="J74" t="s">
        <v>11</v>
      </c>
      <c r="K74" s="21">
        <v>32804</v>
      </c>
    </row>
    <row r="75" spans="1:11" x14ac:dyDescent="0.25">
      <c r="A75">
        <v>33849</v>
      </c>
      <c r="B75" t="s">
        <v>706</v>
      </c>
      <c r="C75" s="5">
        <v>43566.625</v>
      </c>
      <c r="D75" t="s">
        <v>18</v>
      </c>
      <c r="E75" t="s">
        <v>133</v>
      </c>
      <c r="F75" t="s">
        <v>9</v>
      </c>
      <c r="G75">
        <v>45</v>
      </c>
      <c r="H75" t="s">
        <v>10</v>
      </c>
      <c r="I75">
        <v>0</v>
      </c>
      <c r="J75" t="s">
        <v>11</v>
      </c>
      <c r="K75" s="21">
        <v>34895</v>
      </c>
    </row>
    <row r="76" spans="1:11" x14ac:dyDescent="0.25">
      <c r="A76">
        <v>31723</v>
      </c>
      <c r="B76" t="s">
        <v>381</v>
      </c>
      <c r="C76" s="5">
        <v>43567.364583333336</v>
      </c>
      <c r="D76" t="s">
        <v>18</v>
      </c>
      <c r="E76" t="s">
        <v>133</v>
      </c>
      <c r="F76" t="s">
        <v>9</v>
      </c>
      <c r="G76">
        <v>45</v>
      </c>
      <c r="H76" t="s">
        <v>10</v>
      </c>
      <c r="J76" t="s">
        <v>11</v>
      </c>
      <c r="K76" s="21">
        <v>22072</v>
      </c>
    </row>
    <row r="77" spans="1:11" x14ac:dyDescent="0.25">
      <c r="A77">
        <v>2886</v>
      </c>
      <c r="B77" t="s">
        <v>600</v>
      </c>
      <c r="C77" s="5">
        <v>43573.46875</v>
      </c>
      <c r="D77" t="s">
        <v>18</v>
      </c>
      <c r="E77" t="s">
        <v>133</v>
      </c>
      <c r="F77" t="s">
        <v>9</v>
      </c>
      <c r="G77">
        <v>45</v>
      </c>
      <c r="H77" t="s">
        <v>10</v>
      </c>
      <c r="J77" t="s">
        <v>11</v>
      </c>
      <c r="K77" s="21">
        <v>15966</v>
      </c>
    </row>
    <row r="78" spans="1:11" x14ac:dyDescent="0.25">
      <c r="A78">
        <v>3547</v>
      </c>
      <c r="B78" t="s">
        <v>866</v>
      </c>
      <c r="C78" s="5">
        <v>43573.5</v>
      </c>
      <c r="D78" t="s">
        <v>18</v>
      </c>
      <c r="E78" t="s">
        <v>133</v>
      </c>
      <c r="F78" t="s">
        <v>9</v>
      </c>
      <c r="G78">
        <v>45</v>
      </c>
      <c r="H78" t="s">
        <v>10</v>
      </c>
      <c r="J78" t="s">
        <v>11</v>
      </c>
      <c r="K78" s="21">
        <v>23636</v>
      </c>
    </row>
    <row r="79" spans="1:11" x14ac:dyDescent="0.25">
      <c r="A79">
        <v>31593</v>
      </c>
      <c r="B79" t="s">
        <v>52</v>
      </c>
      <c r="C79" s="5">
        <v>43573.604166666664</v>
      </c>
      <c r="D79" t="s">
        <v>18</v>
      </c>
      <c r="E79" t="s">
        <v>133</v>
      </c>
      <c r="F79" t="s">
        <v>9</v>
      </c>
      <c r="G79">
        <v>45</v>
      </c>
      <c r="H79" t="s">
        <v>10</v>
      </c>
      <c r="J79" t="s">
        <v>11</v>
      </c>
      <c r="K79" s="21">
        <v>24736</v>
      </c>
    </row>
    <row r="80" spans="1:11" x14ac:dyDescent="0.25">
      <c r="A80">
        <v>2886</v>
      </c>
      <c r="B80" t="s">
        <v>600</v>
      </c>
      <c r="C80" s="5">
        <v>43580.46875</v>
      </c>
      <c r="D80" t="s">
        <v>18</v>
      </c>
      <c r="E80" t="s">
        <v>133</v>
      </c>
      <c r="F80" t="s">
        <v>9</v>
      </c>
      <c r="G80">
        <v>45</v>
      </c>
      <c r="H80" t="s">
        <v>10</v>
      </c>
      <c r="J80" t="s">
        <v>11</v>
      </c>
      <c r="K80" s="21">
        <v>15966</v>
      </c>
    </row>
    <row r="81" spans="1:11" x14ac:dyDescent="0.25">
      <c r="A81">
        <v>21132</v>
      </c>
      <c r="B81" t="s">
        <v>678</v>
      </c>
      <c r="C81" s="5">
        <v>43567.458333333336</v>
      </c>
      <c r="D81" t="s">
        <v>18</v>
      </c>
      <c r="E81" t="s">
        <v>133</v>
      </c>
      <c r="F81" t="s">
        <v>9</v>
      </c>
      <c r="G81">
        <v>60</v>
      </c>
      <c r="H81" t="s">
        <v>10</v>
      </c>
      <c r="J81" t="s">
        <v>11</v>
      </c>
      <c r="K81" s="21">
        <v>18571</v>
      </c>
    </row>
    <row r="82" spans="1:11" x14ac:dyDescent="0.25">
      <c r="A82">
        <v>32273</v>
      </c>
      <c r="B82" t="s">
        <v>823</v>
      </c>
      <c r="C82" s="5">
        <v>43573.65625</v>
      </c>
      <c r="D82" t="s">
        <v>18</v>
      </c>
      <c r="E82" t="s">
        <v>133</v>
      </c>
      <c r="F82" t="s">
        <v>9</v>
      </c>
      <c r="G82">
        <v>60</v>
      </c>
      <c r="H82" t="s">
        <v>10</v>
      </c>
      <c r="I82">
        <v>0</v>
      </c>
      <c r="J82" t="s">
        <v>11</v>
      </c>
      <c r="K82" s="21">
        <v>19495</v>
      </c>
    </row>
    <row r="83" spans="1:11" x14ac:dyDescent="0.25">
      <c r="A83">
        <v>33393</v>
      </c>
      <c r="B83" t="s">
        <v>824</v>
      </c>
      <c r="C83" s="5">
        <v>43581.416666666664</v>
      </c>
      <c r="D83" t="s">
        <v>18</v>
      </c>
      <c r="E83" t="s">
        <v>133</v>
      </c>
      <c r="F83" t="s">
        <v>9</v>
      </c>
      <c r="G83">
        <v>60</v>
      </c>
      <c r="H83" t="s">
        <v>10</v>
      </c>
      <c r="J83" t="s">
        <v>11</v>
      </c>
      <c r="K83" s="21">
        <v>25636</v>
      </c>
    </row>
    <row r="84" spans="1:11" x14ac:dyDescent="0.25">
      <c r="A84">
        <v>35287</v>
      </c>
      <c r="B84" t="s">
        <v>854</v>
      </c>
      <c r="C84" s="5">
        <v>43559.447916666664</v>
      </c>
      <c r="D84" t="s">
        <v>31</v>
      </c>
      <c r="E84" t="s">
        <v>133</v>
      </c>
      <c r="F84" t="s">
        <v>9</v>
      </c>
      <c r="G84">
        <v>15</v>
      </c>
      <c r="H84" t="s">
        <v>10</v>
      </c>
      <c r="J84" t="s">
        <v>11</v>
      </c>
      <c r="K84" s="21">
        <v>25195</v>
      </c>
    </row>
    <row r="85" spans="1:11" x14ac:dyDescent="0.25">
      <c r="A85">
        <v>14</v>
      </c>
      <c r="B85" t="s">
        <v>1268</v>
      </c>
      <c r="C85" s="5">
        <v>43559.583333333336</v>
      </c>
      <c r="D85" t="s">
        <v>31</v>
      </c>
      <c r="E85" t="s">
        <v>133</v>
      </c>
      <c r="F85" t="s">
        <v>9</v>
      </c>
      <c r="G85">
        <v>15</v>
      </c>
      <c r="H85" t="s">
        <v>10</v>
      </c>
      <c r="J85" t="s">
        <v>11</v>
      </c>
      <c r="K85" s="21">
        <v>20163</v>
      </c>
    </row>
    <row r="86" spans="1:11" x14ac:dyDescent="0.25">
      <c r="A86">
        <v>23013</v>
      </c>
      <c r="B86" t="s">
        <v>1240</v>
      </c>
      <c r="C86" s="5">
        <v>43566.604166666664</v>
      </c>
      <c r="D86" t="s">
        <v>31</v>
      </c>
      <c r="E86" t="s">
        <v>133</v>
      </c>
      <c r="F86" t="s">
        <v>9</v>
      </c>
      <c r="G86">
        <v>15</v>
      </c>
      <c r="H86" t="s">
        <v>10</v>
      </c>
      <c r="J86" t="s">
        <v>11</v>
      </c>
      <c r="K86" s="21">
        <v>34895</v>
      </c>
    </row>
    <row r="87" spans="1:11" x14ac:dyDescent="0.25">
      <c r="A87">
        <v>5254</v>
      </c>
      <c r="B87" t="s">
        <v>32</v>
      </c>
      <c r="C87" s="5">
        <v>43566.614583333336</v>
      </c>
      <c r="D87" t="s">
        <v>31</v>
      </c>
      <c r="E87" t="s">
        <v>133</v>
      </c>
      <c r="F87" t="s">
        <v>9</v>
      </c>
      <c r="G87">
        <v>15</v>
      </c>
      <c r="H87" t="s">
        <v>10</v>
      </c>
      <c r="I87">
        <v>0</v>
      </c>
      <c r="J87" t="s">
        <v>11</v>
      </c>
      <c r="K87" s="21">
        <v>26655</v>
      </c>
    </row>
    <row r="88" spans="1:11" x14ac:dyDescent="0.25">
      <c r="A88">
        <v>35173</v>
      </c>
      <c r="B88" t="s">
        <v>769</v>
      </c>
      <c r="C88" s="5">
        <v>43573.489583333336</v>
      </c>
      <c r="D88" t="s">
        <v>31</v>
      </c>
      <c r="E88" t="s">
        <v>133</v>
      </c>
      <c r="F88" t="s">
        <v>9</v>
      </c>
      <c r="G88">
        <v>15</v>
      </c>
      <c r="H88" t="s">
        <v>10</v>
      </c>
      <c r="J88" t="s">
        <v>11</v>
      </c>
      <c r="K88" s="21">
        <v>26526</v>
      </c>
    </row>
    <row r="89" spans="1:11" x14ac:dyDescent="0.25">
      <c r="A89">
        <v>32194</v>
      </c>
      <c r="B89" t="s">
        <v>27</v>
      </c>
      <c r="C89" s="5">
        <v>43559.520833333336</v>
      </c>
      <c r="D89" t="s">
        <v>31</v>
      </c>
      <c r="E89" t="s">
        <v>133</v>
      </c>
      <c r="F89" t="s">
        <v>9</v>
      </c>
      <c r="G89">
        <v>30</v>
      </c>
      <c r="H89" t="s">
        <v>10</v>
      </c>
      <c r="J89" t="s">
        <v>11</v>
      </c>
      <c r="K89" s="21">
        <v>19422</v>
      </c>
    </row>
    <row r="90" spans="1:11" x14ac:dyDescent="0.25">
      <c r="A90">
        <v>16273</v>
      </c>
      <c r="B90" t="s">
        <v>1267</v>
      </c>
      <c r="C90" s="5">
        <v>43559.541666666664</v>
      </c>
      <c r="D90" t="s">
        <v>31</v>
      </c>
      <c r="E90" t="s">
        <v>133</v>
      </c>
      <c r="F90" t="s">
        <v>9</v>
      </c>
      <c r="G90">
        <v>30</v>
      </c>
      <c r="H90" t="s">
        <v>10</v>
      </c>
      <c r="J90" t="s">
        <v>11</v>
      </c>
      <c r="K90" s="21">
        <v>22590</v>
      </c>
    </row>
    <row r="91" spans="1:11" x14ac:dyDescent="0.25">
      <c r="A91">
        <v>18437</v>
      </c>
      <c r="B91" t="s">
        <v>339</v>
      </c>
      <c r="C91" s="5">
        <v>43559.5625</v>
      </c>
      <c r="D91" t="s">
        <v>31</v>
      </c>
      <c r="E91" t="s">
        <v>133</v>
      </c>
      <c r="F91" t="s">
        <v>9</v>
      </c>
      <c r="G91">
        <v>30</v>
      </c>
      <c r="H91" t="s">
        <v>10</v>
      </c>
      <c r="I91">
        <v>0</v>
      </c>
      <c r="J91" t="s">
        <v>11</v>
      </c>
      <c r="K91" s="21">
        <v>21466</v>
      </c>
    </row>
    <row r="92" spans="1:11" x14ac:dyDescent="0.25">
      <c r="A92">
        <v>996</v>
      </c>
      <c r="B92" t="s">
        <v>679</v>
      </c>
      <c r="C92" s="5">
        <v>43566.364583333336</v>
      </c>
      <c r="D92" t="s">
        <v>31</v>
      </c>
      <c r="E92" t="s">
        <v>133</v>
      </c>
      <c r="F92" t="s">
        <v>9</v>
      </c>
      <c r="G92">
        <v>30</v>
      </c>
      <c r="H92" t="s">
        <v>10</v>
      </c>
      <c r="J92" t="s">
        <v>11</v>
      </c>
      <c r="K92" s="21">
        <v>24036</v>
      </c>
    </row>
    <row r="93" spans="1:11" x14ac:dyDescent="0.25">
      <c r="A93">
        <v>18113</v>
      </c>
      <c r="B93" t="s">
        <v>339</v>
      </c>
      <c r="C93" s="5">
        <v>43566.416666666664</v>
      </c>
      <c r="D93" t="s">
        <v>31</v>
      </c>
      <c r="E93" t="s">
        <v>133</v>
      </c>
      <c r="F93" t="s">
        <v>9</v>
      </c>
      <c r="G93">
        <v>30</v>
      </c>
      <c r="H93" t="s">
        <v>10</v>
      </c>
      <c r="J93" t="s">
        <v>11</v>
      </c>
      <c r="K93" s="21">
        <v>26677</v>
      </c>
    </row>
    <row r="94" spans="1:11" x14ac:dyDescent="0.25">
      <c r="A94">
        <v>32194</v>
      </c>
      <c r="B94" t="s">
        <v>27</v>
      </c>
      <c r="C94" s="5">
        <v>43566.4375</v>
      </c>
      <c r="D94" t="s">
        <v>31</v>
      </c>
      <c r="E94" t="s">
        <v>133</v>
      </c>
      <c r="F94" t="s">
        <v>9</v>
      </c>
      <c r="G94">
        <v>30</v>
      </c>
      <c r="H94" t="s">
        <v>10</v>
      </c>
      <c r="J94" t="s">
        <v>11</v>
      </c>
      <c r="K94" s="21">
        <v>19422</v>
      </c>
    </row>
    <row r="95" spans="1:11" x14ac:dyDescent="0.25">
      <c r="A95">
        <v>14426</v>
      </c>
      <c r="B95" t="s">
        <v>30</v>
      </c>
      <c r="C95" s="5">
        <v>43566.520833333336</v>
      </c>
      <c r="D95" t="s">
        <v>31</v>
      </c>
      <c r="E95" t="s">
        <v>133</v>
      </c>
      <c r="F95" t="s">
        <v>9</v>
      </c>
      <c r="G95">
        <v>30</v>
      </c>
      <c r="H95" t="s">
        <v>10</v>
      </c>
      <c r="J95" t="s">
        <v>11</v>
      </c>
      <c r="K95" s="21">
        <v>18194</v>
      </c>
    </row>
    <row r="96" spans="1:11" x14ac:dyDescent="0.25">
      <c r="A96">
        <v>4031</v>
      </c>
      <c r="B96" t="s">
        <v>1100</v>
      </c>
      <c r="C96" s="5">
        <v>43566.541666666664</v>
      </c>
      <c r="D96" t="s">
        <v>31</v>
      </c>
      <c r="E96" t="s">
        <v>133</v>
      </c>
      <c r="F96" t="s">
        <v>9</v>
      </c>
      <c r="G96">
        <v>30</v>
      </c>
      <c r="H96" t="s">
        <v>10</v>
      </c>
      <c r="J96" t="s">
        <v>11</v>
      </c>
      <c r="K96" s="21">
        <v>16952</v>
      </c>
    </row>
    <row r="97" spans="1:11" x14ac:dyDescent="0.25">
      <c r="A97">
        <v>29016</v>
      </c>
      <c r="B97" t="s">
        <v>1271</v>
      </c>
      <c r="C97" s="5">
        <v>43566.625</v>
      </c>
      <c r="D97" t="s">
        <v>31</v>
      </c>
      <c r="E97" t="s">
        <v>133</v>
      </c>
      <c r="F97" t="s">
        <v>9</v>
      </c>
      <c r="G97">
        <v>30</v>
      </c>
      <c r="H97" t="s">
        <v>10</v>
      </c>
      <c r="J97" t="s">
        <v>11</v>
      </c>
      <c r="K97" s="21">
        <v>24733</v>
      </c>
    </row>
    <row r="98" spans="1:11" x14ac:dyDescent="0.25">
      <c r="A98">
        <v>6114</v>
      </c>
      <c r="B98" t="s">
        <v>470</v>
      </c>
      <c r="C98" s="5">
        <v>43566.645833333336</v>
      </c>
      <c r="D98" t="s">
        <v>31</v>
      </c>
      <c r="E98" t="s">
        <v>133</v>
      </c>
      <c r="F98" t="s">
        <v>9</v>
      </c>
      <c r="G98">
        <v>30</v>
      </c>
      <c r="H98" t="s">
        <v>10</v>
      </c>
      <c r="J98" t="s">
        <v>11</v>
      </c>
      <c r="K98" s="21">
        <v>24844</v>
      </c>
    </row>
    <row r="99" spans="1:11" x14ac:dyDescent="0.25">
      <c r="A99">
        <v>1927</v>
      </c>
      <c r="B99" t="s">
        <v>568</v>
      </c>
      <c r="C99" s="5">
        <v>43573.375</v>
      </c>
      <c r="D99" t="s">
        <v>31</v>
      </c>
      <c r="E99" t="s">
        <v>133</v>
      </c>
      <c r="F99" t="s">
        <v>9</v>
      </c>
      <c r="G99">
        <v>30</v>
      </c>
      <c r="H99" t="s">
        <v>10</v>
      </c>
      <c r="J99" t="s">
        <v>11</v>
      </c>
      <c r="K99" s="21">
        <v>24929</v>
      </c>
    </row>
    <row r="100" spans="1:11" x14ac:dyDescent="0.25">
      <c r="A100">
        <v>35781</v>
      </c>
      <c r="B100" t="s">
        <v>921</v>
      </c>
      <c r="C100" s="5">
        <v>43573.395833333336</v>
      </c>
      <c r="D100" t="s">
        <v>31</v>
      </c>
      <c r="E100" t="s">
        <v>133</v>
      </c>
      <c r="F100" t="s">
        <v>9</v>
      </c>
      <c r="G100">
        <v>30</v>
      </c>
      <c r="H100" t="s">
        <v>10</v>
      </c>
      <c r="J100" t="s">
        <v>11</v>
      </c>
      <c r="K100" s="21">
        <v>25789</v>
      </c>
    </row>
    <row r="101" spans="1:11" x14ac:dyDescent="0.25">
      <c r="A101">
        <v>25888</v>
      </c>
      <c r="B101" t="s">
        <v>418</v>
      </c>
      <c r="C101" s="5">
        <v>43573.520833333336</v>
      </c>
      <c r="D101" t="s">
        <v>31</v>
      </c>
      <c r="E101" t="s">
        <v>133</v>
      </c>
      <c r="F101" t="s">
        <v>9</v>
      </c>
      <c r="G101">
        <v>30</v>
      </c>
      <c r="H101" t="s">
        <v>10</v>
      </c>
      <c r="J101" t="s">
        <v>11</v>
      </c>
      <c r="K101" s="21">
        <v>19164</v>
      </c>
    </row>
    <row r="102" spans="1:11" x14ac:dyDescent="0.25">
      <c r="A102">
        <v>12127</v>
      </c>
      <c r="B102" t="s">
        <v>601</v>
      </c>
      <c r="C102" s="5">
        <v>43573.541666666664</v>
      </c>
      <c r="D102" t="s">
        <v>31</v>
      </c>
      <c r="E102" t="s">
        <v>133</v>
      </c>
      <c r="F102" t="s">
        <v>9</v>
      </c>
      <c r="G102">
        <v>30</v>
      </c>
      <c r="H102" t="s">
        <v>10</v>
      </c>
      <c r="J102" t="s">
        <v>11</v>
      </c>
      <c r="K102" s="21">
        <v>33025</v>
      </c>
    </row>
    <row r="103" spans="1:11" x14ac:dyDescent="0.25">
      <c r="A103">
        <v>1960</v>
      </c>
      <c r="B103" t="s">
        <v>1273</v>
      </c>
      <c r="C103" s="5">
        <v>43573.645833333336</v>
      </c>
      <c r="D103" t="s">
        <v>31</v>
      </c>
      <c r="E103" t="s">
        <v>133</v>
      </c>
      <c r="F103" t="s">
        <v>9</v>
      </c>
      <c r="G103">
        <v>30</v>
      </c>
      <c r="H103" t="s">
        <v>10</v>
      </c>
      <c r="J103" t="s">
        <v>11</v>
      </c>
      <c r="K103" s="21">
        <v>23546</v>
      </c>
    </row>
    <row r="104" spans="1:11" x14ac:dyDescent="0.25">
      <c r="A104">
        <v>36042</v>
      </c>
      <c r="B104" t="s">
        <v>1007</v>
      </c>
      <c r="C104" s="5">
        <v>43559.364583333336</v>
      </c>
      <c r="D104" t="s">
        <v>31</v>
      </c>
      <c r="E104" t="s">
        <v>133</v>
      </c>
      <c r="F104" t="s">
        <v>9</v>
      </c>
      <c r="G104">
        <v>45</v>
      </c>
      <c r="H104" t="s">
        <v>10</v>
      </c>
      <c r="J104" t="s">
        <v>11</v>
      </c>
      <c r="K104" s="21">
        <v>33485</v>
      </c>
    </row>
    <row r="105" spans="1:11" x14ac:dyDescent="0.25">
      <c r="A105">
        <v>34641</v>
      </c>
      <c r="B105" t="s">
        <v>846</v>
      </c>
      <c r="C105" s="5">
        <v>43559.59375</v>
      </c>
      <c r="D105" t="s">
        <v>31</v>
      </c>
      <c r="E105" t="s">
        <v>133</v>
      </c>
      <c r="F105" t="s">
        <v>9</v>
      </c>
      <c r="G105">
        <v>45</v>
      </c>
      <c r="H105" t="s">
        <v>10</v>
      </c>
      <c r="J105" t="s">
        <v>11</v>
      </c>
      <c r="K105" s="21">
        <v>23971</v>
      </c>
    </row>
    <row r="106" spans="1:11" x14ac:dyDescent="0.25">
      <c r="A106">
        <v>5860</v>
      </c>
      <c r="B106" t="s">
        <v>711</v>
      </c>
      <c r="C106" s="5">
        <v>43566.385416666664</v>
      </c>
      <c r="D106" t="s">
        <v>31</v>
      </c>
      <c r="E106" t="s">
        <v>133</v>
      </c>
      <c r="F106" t="s">
        <v>9</v>
      </c>
      <c r="G106">
        <v>45</v>
      </c>
      <c r="H106" t="s">
        <v>10</v>
      </c>
      <c r="J106" t="s">
        <v>11</v>
      </c>
      <c r="K106" s="21">
        <v>33876</v>
      </c>
    </row>
    <row r="107" spans="1:11" x14ac:dyDescent="0.25">
      <c r="A107">
        <v>35640</v>
      </c>
      <c r="B107" t="s">
        <v>748</v>
      </c>
      <c r="C107" s="5">
        <v>43573.416666666664</v>
      </c>
      <c r="D107" t="s">
        <v>31</v>
      </c>
      <c r="E107" t="s">
        <v>133</v>
      </c>
      <c r="F107" t="s">
        <v>9</v>
      </c>
      <c r="G107">
        <v>45</v>
      </c>
      <c r="H107" t="s">
        <v>10</v>
      </c>
      <c r="J107" t="s">
        <v>11</v>
      </c>
      <c r="K107" s="21">
        <v>24051</v>
      </c>
    </row>
    <row r="108" spans="1:11" x14ac:dyDescent="0.25">
      <c r="A108">
        <v>36395</v>
      </c>
      <c r="B108" t="s">
        <v>1077</v>
      </c>
      <c r="C108" s="5">
        <v>43573.604166666664</v>
      </c>
      <c r="D108" t="s">
        <v>31</v>
      </c>
      <c r="E108" t="s">
        <v>133</v>
      </c>
      <c r="F108" t="s">
        <v>9</v>
      </c>
      <c r="G108">
        <v>45</v>
      </c>
      <c r="H108" t="s">
        <v>10</v>
      </c>
      <c r="I108">
        <v>0</v>
      </c>
      <c r="J108" t="s">
        <v>11</v>
      </c>
      <c r="K108" s="21">
        <v>23633</v>
      </c>
    </row>
    <row r="109" spans="1:11" x14ac:dyDescent="0.25">
      <c r="A109">
        <v>10833</v>
      </c>
      <c r="B109" t="s">
        <v>1143</v>
      </c>
      <c r="C109" s="5">
        <v>43573.635416666664</v>
      </c>
      <c r="D109" t="s">
        <v>31</v>
      </c>
      <c r="E109" t="s">
        <v>133</v>
      </c>
      <c r="F109" t="s">
        <v>9</v>
      </c>
      <c r="G109">
        <v>45</v>
      </c>
      <c r="H109" t="s">
        <v>10</v>
      </c>
      <c r="J109" t="s">
        <v>11</v>
      </c>
      <c r="K109" s="21">
        <v>21891</v>
      </c>
    </row>
    <row r="110" spans="1:11" x14ac:dyDescent="0.25">
      <c r="A110">
        <v>31735</v>
      </c>
      <c r="B110" t="s">
        <v>518</v>
      </c>
      <c r="C110" s="5">
        <v>43559.458333333336</v>
      </c>
      <c r="D110" t="s">
        <v>31</v>
      </c>
      <c r="E110" t="s">
        <v>133</v>
      </c>
      <c r="F110" t="s">
        <v>9</v>
      </c>
      <c r="G110">
        <v>60</v>
      </c>
      <c r="H110" t="s">
        <v>10</v>
      </c>
      <c r="I110">
        <v>0</v>
      </c>
      <c r="J110" t="s">
        <v>11</v>
      </c>
      <c r="K110" s="21">
        <v>23820</v>
      </c>
    </row>
    <row r="111" spans="1:11" x14ac:dyDescent="0.25">
      <c r="A111">
        <v>5386</v>
      </c>
      <c r="B111" t="s">
        <v>33</v>
      </c>
      <c r="C111" s="5">
        <v>43559.625</v>
      </c>
      <c r="D111" t="s">
        <v>31</v>
      </c>
      <c r="E111" t="s">
        <v>133</v>
      </c>
      <c r="F111" t="s">
        <v>9</v>
      </c>
      <c r="G111">
        <v>60</v>
      </c>
      <c r="H111" t="s">
        <v>10</v>
      </c>
      <c r="J111" t="s">
        <v>11</v>
      </c>
      <c r="K111" s="21">
        <v>20394</v>
      </c>
    </row>
    <row r="112" spans="1:11" x14ac:dyDescent="0.25">
      <c r="A112">
        <v>31815</v>
      </c>
      <c r="B112" t="s">
        <v>1269</v>
      </c>
      <c r="C112" s="5">
        <v>43566.458333333336</v>
      </c>
      <c r="D112" t="s">
        <v>31</v>
      </c>
      <c r="E112" t="s">
        <v>133</v>
      </c>
      <c r="F112" t="s">
        <v>9</v>
      </c>
      <c r="G112">
        <v>60</v>
      </c>
      <c r="H112" t="s">
        <v>10</v>
      </c>
      <c r="J112" t="s">
        <v>11</v>
      </c>
      <c r="K112" s="21">
        <v>34618</v>
      </c>
    </row>
    <row r="113" spans="1:11" x14ac:dyDescent="0.25">
      <c r="A113">
        <v>36379</v>
      </c>
      <c r="B113" t="s">
        <v>1272</v>
      </c>
      <c r="C113" s="5">
        <v>43573.447916666664</v>
      </c>
      <c r="D113" t="s">
        <v>31</v>
      </c>
      <c r="E113" t="s">
        <v>133</v>
      </c>
      <c r="F113" t="s">
        <v>9</v>
      </c>
      <c r="G113">
        <v>60</v>
      </c>
      <c r="H113" t="s">
        <v>10</v>
      </c>
      <c r="J113" t="s">
        <v>11</v>
      </c>
      <c r="K113" s="21">
        <v>36971</v>
      </c>
    </row>
    <row r="114" spans="1:11" x14ac:dyDescent="0.25">
      <c r="A114">
        <v>20706</v>
      </c>
      <c r="B114" t="s">
        <v>105</v>
      </c>
      <c r="C114" s="5">
        <v>43573.5625</v>
      </c>
      <c r="D114" t="s">
        <v>31</v>
      </c>
      <c r="E114" t="s">
        <v>133</v>
      </c>
      <c r="F114" t="s">
        <v>9</v>
      </c>
      <c r="G114">
        <v>60</v>
      </c>
      <c r="H114" t="s">
        <v>10</v>
      </c>
      <c r="I114">
        <v>0</v>
      </c>
      <c r="J114" t="s">
        <v>11</v>
      </c>
      <c r="K114" s="21">
        <v>26534</v>
      </c>
    </row>
    <row r="115" spans="1:11" x14ac:dyDescent="0.25">
      <c r="A115">
        <v>6157</v>
      </c>
      <c r="B115" t="s">
        <v>513</v>
      </c>
      <c r="C115" s="5">
        <v>43580.333333333336</v>
      </c>
      <c r="D115" t="s">
        <v>31</v>
      </c>
      <c r="E115" t="s">
        <v>133</v>
      </c>
      <c r="F115" t="s">
        <v>9</v>
      </c>
      <c r="G115">
        <v>60</v>
      </c>
      <c r="H115" t="s">
        <v>10</v>
      </c>
      <c r="I115">
        <v>60</v>
      </c>
      <c r="J115" t="s">
        <v>11</v>
      </c>
      <c r="K115" s="21">
        <v>35660</v>
      </c>
    </row>
    <row r="116" spans="1:11" x14ac:dyDescent="0.25">
      <c r="A116">
        <v>36349</v>
      </c>
      <c r="B116" t="s">
        <v>1270</v>
      </c>
      <c r="C116" s="5">
        <v>43566.5625</v>
      </c>
      <c r="D116" t="s">
        <v>31</v>
      </c>
      <c r="E116" t="s">
        <v>133</v>
      </c>
      <c r="F116" t="s">
        <v>9</v>
      </c>
      <c r="G116">
        <v>75</v>
      </c>
      <c r="H116" t="s">
        <v>10</v>
      </c>
      <c r="J116" t="s">
        <v>11</v>
      </c>
      <c r="K116" s="21">
        <v>21983</v>
      </c>
    </row>
    <row r="117" spans="1:11" x14ac:dyDescent="0.25">
      <c r="A117">
        <v>23900</v>
      </c>
      <c r="B117" t="s">
        <v>16</v>
      </c>
      <c r="C117" s="5">
        <v>43580.458333333336</v>
      </c>
      <c r="D117" t="s">
        <v>31</v>
      </c>
      <c r="E117" t="s">
        <v>133</v>
      </c>
      <c r="F117" t="s">
        <v>9</v>
      </c>
      <c r="G117">
        <v>120</v>
      </c>
      <c r="H117" t="s">
        <v>10</v>
      </c>
      <c r="I117">
        <v>120</v>
      </c>
      <c r="J117" t="s">
        <v>17</v>
      </c>
      <c r="K117" s="21">
        <v>39584</v>
      </c>
    </row>
    <row r="118" spans="1:11" x14ac:dyDescent="0.25">
      <c r="A118">
        <v>30143</v>
      </c>
      <c r="B118" t="s">
        <v>975</v>
      </c>
      <c r="C118" s="5">
        <v>43580.541666666664</v>
      </c>
      <c r="D118" t="s">
        <v>31</v>
      </c>
      <c r="E118" t="s">
        <v>133</v>
      </c>
      <c r="F118" t="s">
        <v>9</v>
      </c>
      <c r="G118">
        <v>120</v>
      </c>
      <c r="H118" t="s">
        <v>10</v>
      </c>
      <c r="I118">
        <v>120</v>
      </c>
      <c r="J118" t="s">
        <v>11</v>
      </c>
      <c r="K118" s="21">
        <v>38620</v>
      </c>
    </row>
    <row r="119" spans="1:11" x14ac:dyDescent="0.25">
      <c r="A119">
        <v>34596</v>
      </c>
      <c r="B119" t="s">
        <v>1082</v>
      </c>
      <c r="C119" s="5">
        <v>43567.572916666664</v>
      </c>
      <c r="D119" t="s">
        <v>452</v>
      </c>
      <c r="E119" t="s">
        <v>133</v>
      </c>
      <c r="F119" t="s">
        <v>9</v>
      </c>
      <c r="G119">
        <v>15</v>
      </c>
      <c r="H119" t="s">
        <v>10</v>
      </c>
      <c r="I119">
        <v>0</v>
      </c>
      <c r="J119" t="s">
        <v>11</v>
      </c>
      <c r="K119" s="21">
        <v>17627</v>
      </c>
    </row>
    <row r="120" spans="1:11" x14ac:dyDescent="0.25">
      <c r="A120">
        <v>28221</v>
      </c>
      <c r="B120" t="s">
        <v>603</v>
      </c>
      <c r="C120" s="5">
        <v>43559.447916666664</v>
      </c>
      <c r="D120" t="s">
        <v>452</v>
      </c>
      <c r="E120" t="s">
        <v>133</v>
      </c>
      <c r="F120" t="s">
        <v>9</v>
      </c>
      <c r="G120">
        <v>30</v>
      </c>
      <c r="H120" t="s">
        <v>10</v>
      </c>
      <c r="I120">
        <v>0</v>
      </c>
      <c r="J120" t="s">
        <v>11</v>
      </c>
      <c r="K120" s="21">
        <v>26069</v>
      </c>
    </row>
    <row r="121" spans="1:11" x14ac:dyDescent="0.25">
      <c r="A121">
        <v>35173</v>
      </c>
      <c r="B121" t="s">
        <v>769</v>
      </c>
      <c r="C121" s="5">
        <v>43560.4375</v>
      </c>
      <c r="D121" t="s">
        <v>452</v>
      </c>
      <c r="E121" t="s">
        <v>133</v>
      </c>
      <c r="F121" t="s">
        <v>9</v>
      </c>
      <c r="G121">
        <v>30</v>
      </c>
      <c r="H121" t="s">
        <v>10</v>
      </c>
      <c r="J121" t="s">
        <v>11</v>
      </c>
      <c r="K121" s="21">
        <v>26526</v>
      </c>
    </row>
    <row r="122" spans="1:11" x14ac:dyDescent="0.25">
      <c r="A122">
        <v>30677</v>
      </c>
      <c r="B122" t="s">
        <v>1080</v>
      </c>
      <c r="C122" s="5">
        <v>43567.614583333336</v>
      </c>
      <c r="D122" t="s">
        <v>452</v>
      </c>
      <c r="E122" t="s">
        <v>133</v>
      </c>
      <c r="F122" t="s">
        <v>9</v>
      </c>
      <c r="G122">
        <v>30</v>
      </c>
      <c r="H122" t="s">
        <v>10</v>
      </c>
      <c r="J122" t="s">
        <v>11</v>
      </c>
      <c r="K122" s="21">
        <v>31528</v>
      </c>
    </row>
    <row r="123" spans="1:11" x14ac:dyDescent="0.25">
      <c r="A123">
        <v>34075</v>
      </c>
      <c r="B123" t="s">
        <v>750</v>
      </c>
      <c r="C123" s="5">
        <v>43581.520833333336</v>
      </c>
      <c r="D123" t="s">
        <v>452</v>
      </c>
      <c r="E123" t="s">
        <v>133</v>
      </c>
      <c r="F123" t="s">
        <v>9</v>
      </c>
      <c r="G123">
        <v>30</v>
      </c>
      <c r="H123" t="s">
        <v>10</v>
      </c>
      <c r="I123">
        <v>0</v>
      </c>
      <c r="J123" t="s">
        <v>11</v>
      </c>
      <c r="K123" s="21">
        <v>27956</v>
      </c>
    </row>
    <row r="124" spans="1:11" x14ac:dyDescent="0.25">
      <c r="A124">
        <v>33663</v>
      </c>
      <c r="B124" t="s">
        <v>602</v>
      </c>
      <c r="C124" s="5">
        <v>43581.5625</v>
      </c>
      <c r="D124" t="s">
        <v>452</v>
      </c>
      <c r="E124" t="s">
        <v>133</v>
      </c>
      <c r="F124" t="s">
        <v>9</v>
      </c>
      <c r="G124">
        <v>30</v>
      </c>
      <c r="H124" t="s">
        <v>10</v>
      </c>
      <c r="J124" t="s">
        <v>11</v>
      </c>
      <c r="K124" s="21">
        <v>35896</v>
      </c>
    </row>
    <row r="125" spans="1:11" x14ac:dyDescent="0.25">
      <c r="A125">
        <v>20201</v>
      </c>
      <c r="B125" t="s">
        <v>1275</v>
      </c>
      <c r="C125" s="5">
        <v>43559.520833333336</v>
      </c>
      <c r="D125" t="s">
        <v>452</v>
      </c>
      <c r="E125" t="s">
        <v>133</v>
      </c>
      <c r="F125" t="s">
        <v>9</v>
      </c>
      <c r="G125">
        <v>45</v>
      </c>
      <c r="H125" t="s">
        <v>10</v>
      </c>
      <c r="J125" t="s">
        <v>11</v>
      </c>
      <c r="K125" s="21">
        <v>25302</v>
      </c>
    </row>
    <row r="126" spans="1:11" x14ac:dyDescent="0.25">
      <c r="A126">
        <v>35018</v>
      </c>
      <c r="B126" t="s">
        <v>370</v>
      </c>
      <c r="C126" s="5">
        <v>43559.552083333336</v>
      </c>
      <c r="D126" t="s">
        <v>452</v>
      </c>
      <c r="E126" t="s">
        <v>133</v>
      </c>
      <c r="F126" t="s">
        <v>9</v>
      </c>
      <c r="G126">
        <v>45</v>
      </c>
      <c r="H126" t="s">
        <v>10</v>
      </c>
      <c r="J126" t="s">
        <v>11</v>
      </c>
      <c r="K126" s="21">
        <v>20347</v>
      </c>
    </row>
    <row r="127" spans="1:11" x14ac:dyDescent="0.25">
      <c r="A127">
        <v>34465</v>
      </c>
      <c r="B127" t="s">
        <v>869</v>
      </c>
      <c r="C127" s="5">
        <v>43560.416666666664</v>
      </c>
      <c r="D127" t="s">
        <v>452</v>
      </c>
      <c r="E127" t="s">
        <v>133</v>
      </c>
      <c r="F127" t="s">
        <v>9</v>
      </c>
      <c r="G127">
        <v>45</v>
      </c>
      <c r="H127" t="s">
        <v>10</v>
      </c>
      <c r="I127">
        <v>0</v>
      </c>
      <c r="J127" t="s">
        <v>11</v>
      </c>
      <c r="K127" s="21">
        <v>25852</v>
      </c>
    </row>
    <row r="128" spans="1:11" x14ac:dyDescent="0.25">
      <c r="A128">
        <v>33663</v>
      </c>
      <c r="B128" t="s">
        <v>602</v>
      </c>
      <c r="C128" s="5">
        <v>43560.458333333336</v>
      </c>
      <c r="D128" t="s">
        <v>452</v>
      </c>
      <c r="E128" t="s">
        <v>133</v>
      </c>
      <c r="F128" t="s">
        <v>9</v>
      </c>
      <c r="G128">
        <v>45</v>
      </c>
      <c r="H128" t="s">
        <v>10</v>
      </c>
      <c r="I128">
        <v>0</v>
      </c>
      <c r="J128" t="s">
        <v>11</v>
      </c>
      <c r="K128" s="21">
        <v>35896</v>
      </c>
    </row>
    <row r="129" spans="1:11" x14ac:dyDescent="0.25">
      <c r="A129">
        <v>34465</v>
      </c>
      <c r="B129" t="s">
        <v>869</v>
      </c>
      <c r="C129" s="5">
        <v>43566.53125</v>
      </c>
      <c r="D129" t="s">
        <v>452</v>
      </c>
      <c r="E129" t="s">
        <v>133</v>
      </c>
      <c r="F129" t="s">
        <v>9</v>
      </c>
      <c r="G129">
        <v>45</v>
      </c>
      <c r="H129" t="s">
        <v>10</v>
      </c>
      <c r="J129" t="s">
        <v>11</v>
      </c>
      <c r="K129" s="21">
        <v>25852</v>
      </c>
    </row>
    <row r="130" spans="1:11" x14ac:dyDescent="0.25">
      <c r="A130">
        <v>34914</v>
      </c>
      <c r="B130" t="s">
        <v>960</v>
      </c>
      <c r="C130" s="5">
        <v>43567.46875</v>
      </c>
      <c r="D130" t="s">
        <v>452</v>
      </c>
      <c r="E130" t="s">
        <v>133</v>
      </c>
      <c r="F130" t="s">
        <v>9</v>
      </c>
      <c r="G130">
        <v>45</v>
      </c>
      <c r="H130" t="s">
        <v>10</v>
      </c>
      <c r="I130">
        <v>0</v>
      </c>
      <c r="J130" t="s">
        <v>11</v>
      </c>
      <c r="K130" s="21">
        <v>23704</v>
      </c>
    </row>
    <row r="131" spans="1:11" x14ac:dyDescent="0.25">
      <c r="A131">
        <v>25124</v>
      </c>
      <c r="B131" t="s">
        <v>1277</v>
      </c>
      <c r="C131" s="5">
        <v>43573.447916666664</v>
      </c>
      <c r="D131" t="s">
        <v>452</v>
      </c>
      <c r="E131" t="s">
        <v>133</v>
      </c>
      <c r="F131" t="s">
        <v>9</v>
      </c>
      <c r="G131">
        <v>45</v>
      </c>
      <c r="H131" t="s">
        <v>10</v>
      </c>
      <c r="J131" t="s">
        <v>11</v>
      </c>
      <c r="K131" s="21">
        <v>35711</v>
      </c>
    </row>
    <row r="132" spans="1:11" x14ac:dyDescent="0.25">
      <c r="A132">
        <v>28221</v>
      </c>
      <c r="B132" t="s">
        <v>603</v>
      </c>
      <c r="C132" s="5">
        <v>43573.645833333336</v>
      </c>
      <c r="D132" t="s">
        <v>452</v>
      </c>
      <c r="E132" t="s">
        <v>133</v>
      </c>
      <c r="F132" t="s">
        <v>9</v>
      </c>
      <c r="G132">
        <v>45</v>
      </c>
      <c r="H132" t="s">
        <v>10</v>
      </c>
      <c r="I132">
        <v>0</v>
      </c>
      <c r="J132" t="s">
        <v>11</v>
      </c>
      <c r="K132" s="21">
        <v>26069</v>
      </c>
    </row>
    <row r="133" spans="1:11" x14ac:dyDescent="0.25">
      <c r="A133">
        <v>33361</v>
      </c>
      <c r="B133" t="s">
        <v>420</v>
      </c>
      <c r="C133" s="5">
        <v>43580.46875</v>
      </c>
      <c r="D133" t="s">
        <v>452</v>
      </c>
      <c r="E133" t="s">
        <v>133</v>
      </c>
      <c r="F133" t="s">
        <v>9</v>
      </c>
      <c r="G133">
        <v>45</v>
      </c>
      <c r="H133" t="s">
        <v>10</v>
      </c>
      <c r="I133">
        <v>0</v>
      </c>
      <c r="J133" t="s">
        <v>11</v>
      </c>
      <c r="K133" s="21">
        <v>25901</v>
      </c>
    </row>
    <row r="134" spans="1:11" x14ac:dyDescent="0.25">
      <c r="A134">
        <v>34596</v>
      </c>
      <c r="B134" t="s">
        <v>1082</v>
      </c>
      <c r="C134" s="5">
        <v>43580.635416666664</v>
      </c>
      <c r="D134" t="s">
        <v>452</v>
      </c>
      <c r="E134" t="s">
        <v>133</v>
      </c>
      <c r="F134" t="s">
        <v>9</v>
      </c>
      <c r="G134">
        <v>45</v>
      </c>
      <c r="H134" t="s">
        <v>10</v>
      </c>
      <c r="I134">
        <v>0</v>
      </c>
      <c r="J134" t="s">
        <v>11</v>
      </c>
      <c r="K134" s="21">
        <v>17627</v>
      </c>
    </row>
    <row r="135" spans="1:11" x14ac:dyDescent="0.25">
      <c r="A135">
        <v>34914</v>
      </c>
      <c r="B135" t="s">
        <v>960</v>
      </c>
      <c r="C135" s="5">
        <v>43581.458333333336</v>
      </c>
      <c r="D135" t="s">
        <v>452</v>
      </c>
      <c r="E135" t="s">
        <v>133</v>
      </c>
      <c r="F135" t="s">
        <v>9</v>
      </c>
      <c r="G135">
        <v>45</v>
      </c>
      <c r="H135" t="s">
        <v>10</v>
      </c>
      <c r="I135">
        <v>0</v>
      </c>
      <c r="J135" t="s">
        <v>11</v>
      </c>
      <c r="K135" s="21">
        <v>23704</v>
      </c>
    </row>
    <row r="136" spans="1:11" x14ac:dyDescent="0.25">
      <c r="A136">
        <v>34278</v>
      </c>
      <c r="B136" t="s">
        <v>382</v>
      </c>
      <c r="C136" s="5">
        <v>43559.364583333336</v>
      </c>
      <c r="D136" t="s">
        <v>452</v>
      </c>
      <c r="E136" t="s">
        <v>133</v>
      </c>
      <c r="F136" t="s">
        <v>9</v>
      </c>
      <c r="G136">
        <v>60</v>
      </c>
      <c r="H136" t="s">
        <v>10</v>
      </c>
      <c r="I136">
        <v>0</v>
      </c>
      <c r="J136" t="s">
        <v>11</v>
      </c>
      <c r="K136" s="21">
        <v>19050</v>
      </c>
    </row>
    <row r="137" spans="1:11" x14ac:dyDescent="0.25">
      <c r="A137">
        <v>35056</v>
      </c>
      <c r="B137" t="s">
        <v>1081</v>
      </c>
      <c r="C137" s="5">
        <v>43559.40625</v>
      </c>
      <c r="D137" t="s">
        <v>452</v>
      </c>
      <c r="E137" t="s">
        <v>133</v>
      </c>
      <c r="F137" t="s">
        <v>9</v>
      </c>
      <c r="G137">
        <v>60</v>
      </c>
      <c r="H137" t="s">
        <v>10</v>
      </c>
      <c r="J137" t="s">
        <v>11</v>
      </c>
      <c r="K137" s="21">
        <v>23139</v>
      </c>
    </row>
    <row r="138" spans="1:11" x14ac:dyDescent="0.25">
      <c r="A138">
        <v>32662</v>
      </c>
      <c r="B138" t="s">
        <v>1276</v>
      </c>
      <c r="C138" s="5">
        <v>43559.583333333336</v>
      </c>
      <c r="D138" t="s">
        <v>452</v>
      </c>
      <c r="E138" t="s">
        <v>133</v>
      </c>
      <c r="F138" t="s">
        <v>9</v>
      </c>
      <c r="G138">
        <v>60</v>
      </c>
      <c r="H138" t="s">
        <v>10</v>
      </c>
      <c r="J138" t="s">
        <v>15</v>
      </c>
      <c r="K138" s="21">
        <v>26312</v>
      </c>
    </row>
    <row r="139" spans="1:11" x14ac:dyDescent="0.25">
      <c r="A139">
        <v>33361</v>
      </c>
      <c r="B139" t="s">
        <v>420</v>
      </c>
      <c r="C139" s="5">
        <v>43559.625</v>
      </c>
      <c r="D139" t="s">
        <v>452</v>
      </c>
      <c r="E139" t="s">
        <v>133</v>
      </c>
      <c r="F139" t="s">
        <v>9</v>
      </c>
      <c r="G139">
        <v>60</v>
      </c>
      <c r="H139" t="s">
        <v>10</v>
      </c>
      <c r="I139">
        <v>0</v>
      </c>
      <c r="J139" t="s">
        <v>11</v>
      </c>
      <c r="K139" s="21">
        <v>25901</v>
      </c>
    </row>
    <row r="140" spans="1:11" x14ac:dyDescent="0.25">
      <c r="A140">
        <v>33723</v>
      </c>
      <c r="B140" t="s">
        <v>707</v>
      </c>
      <c r="C140" s="5">
        <v>43560.354166666664</v>
      </c>
      <c r="D140" t="s">
        <v>452</v>
      </c>
      <c r="E140" t="s">
        <v>133</v>
      </c>
      <c r="F140" t="s">
        <v>9</v>
      </c>
      <c r="G140">
        <v>60</v>
      </c>
      <c r="H140" t="s">
        <v>10</v>
      </c>
      <c r="I140">
        <v>0</v>
      </c>
      <c r="J140" t="s">
        <v>11</v>
      </c>
      <c r="K140" s="21">
        <v>30650</v>
      </c>
    </row>
    <row r="141" spans="1:11" x14ac:dyDescent="0.25">
      <c r="A141">
        <v>28221</v>
      </c>
      <c r="B141" t="s">
        <v>603</v>
      </c>
      <c r="C141" s="5">
        <v>43566.395833333336</v>
      </c>
      <c r="D141" t="s">
        <v>452</v>
      </c>
      <c r="E141" t="s">
        <v>133</v>
      </c>
      <c r="F141" t="s">
        <v>9</v>
      </c>
      <c r="G141">
        <v>60</v>
      </c>
      <c r="H141" t="s">
        <v>10</v>
      </c>
      <c r="I141">
        <v>0</v>
      </c>
      <c r="J141" t="s">
        <v>11</v>
      </c>
      <c r="K141" s="21">
        <v>26069</v>
      </c>
    </row>
    <row r="142" spans="1:11" x14ac:dyDescent="0.25">
      <c r="A142">
        <v>34571</v>
      </c>
      <c r="B142" t="s">
        <v>961</v>
      </c>
      <c r="C142" s="5">
        <v>43566.5625</v>
      </c>
      <c r="D142" t="s">
        <v>452</v>
      </c>
      <c r="E142" t="s">
        <v>133</v>
      </c>
      <c r="F142" t="s">
        <v>9</v>
      </c>
      <c r="G142">
        <v>60</v>
      </c>
      <c r="H142" t="s">
        <v>10</v>
      </c>
      <c r="I142">
        <v>0</v>
      </c>
      <c r="J142" t="s">
        <v>11</v>
      </c>
      <c r="K142" s="21">
        <v>29322</v>
      </c>
    </row>
    <row r="143" spans="1:11" x14ac:dyDescent="0.25">
      <c r="A143">
        <v>34736</v>
      </c>
      <c r="B143" t="s">
        <v>514</v>
      </c>
      <c r="C143" s="5">
        <v>43567.34375</v>
      </c>
      <c r="D143" t="s">
        <v>452</v>
      </c>
      <c r="E143" t="s">
        <v>133</v>
      </c>
      <c r="F143" t="s">
        <v>9</v>
      </c>
      <c r="G143">
        <v>60</v>
      </c>
      <c r="H143" t="s">
        <v>10</v>
      </c>
      <c r="I143">
        <v>0</v>
      </c>
      <c r="J143" t="s">
        <v>11</v>
      </c>
      <c r="K143" s="21">
        <v>20386</v>
      </c>
    </row>
    <row r="144" spans="1:11" x14ac:dyDescent="0.25">
      <c r="A144">
        <v>33723</v>
      </c>
      <c r="B144" t="s">
        <v>707</v>
      </c>
      <c r="C144" s="5">
        <v>43567.385416666664</v>
      </c>
      <c r="D144" t="s">
        <v>452</v>
      </c>
      <c r="E144" t="s">
        <v>133</v>
      </c>
      <c r="F144" t="s">
        <v>9</v>
      </c>
      <c r="G144">
        <v>60</v>
      </c>
      <c r="H144" t="s">
        <v>10</v>
      </c>
      <c r="I144">
        <v>0</v>
      </c>
      <c r="J144" t="s">
        <v>11</v>
      </c>
      <c r="K144" s="21">
        <v>30650</v>
      </c>
    </row>
    <row r="145" spans="1:11" x14ac:dyDescent="0.25">
      <c r="A145">
        <v>34211</v>
      </c>
      <c r="B145" t="s">
        <v>894</v>
      </c>
      <c r="C145" s="5">
        <v>43567.427083333336</v>
      </c>
      <c r="D145" t="s">
        <v>452</v>
      </c>
      <c r="E145" t="s">
        <v>133</v>
      </c>
      <c r="F145" t="s">
        <v>9</v>
      </c>
      <c r="G145">
        <v>60</v>
      </c>
      <c r="H145" t="s">
        <v>10</v>
      </c>
      <c r="I145">
        <v>0</v>
      </c>
      <c r="J145" t="s">
        <v>11</v>
      </c>
      <c r="K145" s="21">
        <v>27797</v>
      </c>
    </row>
    <row r="146" spans="1:11" x14ac:dyDescent="0.25">
      <c r="A146">
        <v>34736</v>
      </c>
      <c r="B146" t="s">
        <v>514</v>
      </c>
      <c r="C146" s="5">
        <v>43573.364583333336</v>
      </c>
      <c r="D146" t="s">
        <v>452</v>
      </c>
      <c r="E146" t="s">
        <v>133</v>
      </c>
      <c r="F146" t="s">
        <v>9</v>
      </c>
      <c r="G146">
        <v>60</v>
      </c>
      <c r="H146" t="s">
        <v>10</v>
      </c>
      <c r="I146">
        <v>0</v>
      </c>
      <c r="J146" t="s">
        <v>11</v>
      </c>
      <c r="K146" s="21">
        <v>20386</v>
      </c>
    </row>
    <row r="147" spans="1:11" x14ac:dyDescent="0.25">
      <c r="A147">
        <v>33663</v>
      </c>
      <c r="B147" t="s">
        <v>602</v>
      </c>
      <c r="C147" s="5">
        <v>43573.40625</v>
      </c>
      <c r="D147" t="s">
        <v>452</v>
      </c>
      <c r="E147" t="s">
        <v>133</v>
      </c>
      <c r="F147" t="s">
        <v>9</v>
      </c>
      <c r="G147">
        <v>60</v>
      </c>
      <c r="H147" t="s">
        <v>10</v>
      </c>
      <c r="J147" t="s">
        <v>11</v>
      </c>
      <c r="K147" s="21">
        <v>35896</v>
      </c>
    </row>
    <row r="148" spans="1:11" x14ac:dyDescent="0.25">
      <c r="A148">
        <v>35018</v>
      </c>
      <c r="B148" t="s">
        <v>370</v>
      </c>
      <c r="C148" s="5">
        <v>43573.520833333336</v>
      </c>
      <c r="D148" t="s">
        <v>452</v>
      </c>
      <c r="E148" t="s">
        <v>133</v>
      </c>
      <c r="F148" t="s">
        <v>9</v>
      </c>
      <c r="G148">
        <v>60</v>
      </c>
      <c r="H148" t="s">
        <v>10</v>
      </c>
      <c r="J148" t="s">
        <v>11</v>
      </c>
      <c r="K148" s="21">
        <v>20347</v>
      </c>
    </row>
    <row r="149" spans="1:11" x14ac:dyDescent="0.25">
      <c r="A149">
        <v>34571</v>
      </c>
      <c r="B149" t="s">
        <v>961</v>
      </c>
      <c r="C149" s="5">
        <v>43573.5625</v>
      </c>
      <c r="D149" t="s">
        <v>452</v>
      </c>
      <c r="E149" t="s">
        <v>133</v>
      </c>
      <c r="F149" t="s">
        <v>9</v>
      </c>
      <c r="G149">
        <v>60</v>
      </c>
      <c r="H149" t="s">
        <v>10</v>
      </c>
      <c r="I149">
        <v>0</v>
      </c>
      <c r="J149" t="s">
        <v>11</v>
      </c>
      <c r="K149" s="21">
        <v>29322</v>
      </c>
    </row>
    <row r="150" spans="1:11" x14ac:dyDescent="0.25">
      <c r="A150">
        <v>33723</v>
      </c>
      <c r="B150" t="s">
        <v>707</v>
      </c>
      <c r="C150" s="5">
        <v>43573.604166666664</v>
      </c>
      <c r="D150" t="s">
        <v>452</v>
      </c>
      <c r="E150" t="s">
        <v>133</v>
      </c>
      <c r="F150" t="s">
        <v>9</v>
      </c>
      <c r="G150">
        <v>60</v>
      </c>
      <c r="H150" t="s">
        <v>10</v>
      </c>
      <c r="I150">
        <v>0</v>
      </c>
      <c r="J150" t="s">
        <v>11</v>
      </c>
      <c r="K150" s="21">
        <v>30650</v>
      </c>
    </row>
    <row r="151" spans="1:11" x14ac:dyDescent="0.25">
      <c r="A151">
        <v>34834</v>
      </c>
      <c r="B151" t="s">
        <v>1078</v>
      </c>
      <c r="C151" s="5">
        <v>43580.364583333336</v>
      </c>
      <c r="D151" t="s">
        <v>452</v>
      </c>
      <c r="E151" t="s">
        <v>133</v>
      </c>
      <c r="F151" t="s">
        <v>9</v>
      </c>
      <c r="G151">
        <v>60</v>
      </c>
      <c r="H151" t="s">
        <v>10</v>
      </c>
      <c r="I151">
        <v>0</v>
      </c>
      <c r="J151" t="s">
        <v>11</v>
      </c>
      <c r="K151" s="21">
        <v>29182</v>
      </c>
    </row>
    <row r="152" spans="1:11" x14ac:dyDescent="0.25">
      <c r="A152">
        <v>34571</v>
      </c>
      <c r="B152" t="s">
        <v>961</v>
      </c>
      <c r="C152" s="5">
        <v>43580.552083333336</v>
      </c>
      <c r="D152" t="s">
        <v>452</v>
      </c>
      <c r="E152" t="s">
        <v>133</v>
      </c>
      <c r="F152" t="s">
        <v>9</v>
      </c>
      <c r="G152">
        <v>60</v>
      </c>
      <c r="H152" t="s">
        <v>10</v>
      </c>
      <c r="I152">
        <v>0</v>
      </c>
      <c r="J152" t="s">
        <v>11</v>
      </c>
      <c r="K152" s="21">
        <v>29322</v>
      </c>
    </row>
    <row r="153" spans="1:11" x14ac:dyDescent="0.25">
      <c r="A153">
        <v>35161</v>
      </c>
      <c r="B153" t="s">
        <v>1079</v>
      </c>
      <c r="C153" s="5">
        <v>43580.59375</v>
      </c>
      <c r="D153" t="s">
        <v>452</v>
      </c>
      <c r="E153" t="s">
        <v>133</v>
      </c>
      <c r="F153" t="s">
        <v>9</v>
      </c>
      <c r="G153">
        <v>60</v>
      </c>
      <c r="H153" t="s">
        <v>10</v>
      </c>
      <c r="I153">
        <v>0</v>
      </c>
      <c r="J153" t="s">
        <v>11</v>
      </c>
      <c r="K153" s="21">
        <v>21946</v>
      </c>
    </row>
    <row r="154" spans="1:11" x14ac:dyDescent="0.25">
      <c r="A154">
        <v>34211</v>
      </c>
      <c r="B154" t="s">
        <v>894</v>
      </c>
      <c r="C154" s="5">
        <v>43581.416666666664</v>
      </c>
      <c r="D154" t="s">
        <v>452</v>
      </c>
      <c r="E154" t="s">
        <v>133</v>
      </c>
      <c r="F154" t="s">
        <v>9</v>
      </c>
      <c r="G154">
        <v>60</v>
      </c>
      <c r="H154" t="s">
        <v>10</v>
      </c>
      <c r="I154">
        <v>0</v>
      </c>
      <c r="J154" t="s">
        <v>11</v>
      </c>
      <c r="K154" s="21">
        <v>27797</v>
      </c>
    </row>
    <row r="155" spans="1:11" x14ac:dyDescent="0.25">
      <c r="A155">
        <v>34471</v>
      </c>
      <c r="B155" t="s">
        <v>751</v>
      </c>
      <c r="C155" s="5">
        <v>43581.583333333336</v>
      </c>
      <c r="D155" t="s">
        <v>452</v>
      </c>
      <c r="E155" t="s">
        <v>133</v>
      </c>
      <c r="F155" t="s">
        <v>9</v>
      </c>
      <c r="G155">
        <v>60</v>
      </c>
      <c r="H155" t="s">
        <v>10</v>
      </c>
      <c r="I155">
        <v>0</v>
      </c>
      <c r="J155" t="s">
        <v>11</v>
      </c>
      <c r="K155" s="21">
        <v>29548</v>
      </c>
    </row>
    <row r="156" spans="1:11" x14ac:dyDescent="0.25">
      <c r="A156">
        <v>20948</v>
      </c>
      <c r="B156" t="s">
        <v>1274</v>
      </c>
      <c r="C156" s="5">
        <v>43559.46875</v>
      </c>
      <c r="D156" t="s">
        <v>452</v>
      </c>
      <c r="E156" t="s">
        <v>133</v>
      </c>
      <c r="F156" t="s">
        <v>9</v>
      </c>
      <c r="G156">
        <v>75</v>
      </c>
      <c r="H156" t="s">
        <v>10</v>
      </c>
      <c r="I156">
        <v>0</v>
      </c>
      <c r="J156" t="s">
        <v>11</v>
      </c>
      <c r="K156" s="21">
        <v>17715</v>
      </c>
    </row>
    <row r="157" spans="1:11" x14ac:dyDescent="0.25">
      <c r="A157">
        <v>34835</v>
      </c>
      <c r="B157" t="s">
        <v>923</v>
      </c>
      <c r="C157" s="5">
        <v>43566.604166666664</v>
      </c>
      <c r="D157" t="s">
        <v>452</v>
      </c>
      <c r="E157" t="s">
        <v>133</v>
      </c>
      <c r="F157" t="s">
        <v>9</v>
      </c>
      <c r="G157">
        <v>90</v>
      </c>
      <c r="H157" t="s">
        <v>10</v>
      </c>
      <c r="I157">
        <v>0</v>
      </c>
      <c r="J157" t="s">
        <v>11</v>
      </c>
      <c r="K157" s="21">
        <v>32782</v>
      </c>
    </row>
    <row r="158" spans="1:11" x14ac:dyDescent="0.25">
      <c r="A158">
        <v>34471</v>
      </c>
      <c r="B158" t="s">
        <v>751</v>
      </c>
      <c r="C158" s="5">
        <v>43567.520833333336</v>
      </c>
      <c r="D158" t="s">
        <v>452</v>
      </c>
      <c r="E158" t="s">
        <v>133</v>
      </c>
      <c r="F158" t="s">
        <v>9</v>
      </c>
      <c r="G158">
        <v>90</v>
      </c>
      <c r="H158" t="s">
        <v>10</v>
      </c>
      <c r="I158">
        <v>0</v>
      </c>
      <c r="J158" t="s">
        <v>11</v>
      </c>
      <c r="K158" s="21">
        <v>29548</v>
      </c>
    </row>
    <row r="159" spans="1:11" x14ac:dyDescent="0.25">
      <c r="A159">
        <v>35390</v>
      </c>
      <c r="B159" t="s">
        <v>1278</v>
      </c>
      <c r="C159" s="5">
        <v>43580.40625</v>
      </c>
      <c r="D159" t="s">
        <v>452</v>
      </c>
      <c r="E159" t="s">
        <v>133</v>
      </c>
      <c r="F159" t="s">
        <v>9</v>
      </c>
      <c r="G159">
        <v>90</v>
      </c>
      <c r="H159" t="s">
        <v>10</v>
      </c>
      <c r="J159" t="s">
        <v>11</v>
      </c>
      <c r="K159" s="21">
        <v>34415</v>
      </c>
    </row>
    <row r="160" spans="1:11" x14ac:dyDescent="0.25">
      <c r="A160">
        <v>32567</v>
      </c>
      <c r="B160" t="s">
        <v>800</v>
      </c>
      <c r="C160" s="5">
        <v>43581.625</v>
      </c>
      <c r="D160" t="s">
        <v>452</v>
      </c>
      <c r="E160" t="s">
        <v>133</v>
      </c>
      <c r="F160" t="s">
        <v>9</v>
      </c>
      <c r="G160">
        <v>120</v>
      </c>
      <c r="H160" t="s">
        <v>10</v>
      </c>
      <c r="I160">
        <v>0</v>
      </c>
      <c r="J160" t="s">
        <v>17</v>
      </c>
      <c r="K160" s="21">
        <v>24793</v>
      </c>
    </row>
    <row r="161" spans="1:11" x14ac:dyDescent="0.25">
      <c r="A161">
        <v>28192</v>
      </c>
      <c r="B161" t="s">
        <v>1279</v>
      </c>
      <c r="C161" s="5">
        <v>43556.375</v>
      </c>
      <c r="D161" t="s">
        <v>604</v>
      </c>
      <c r="E161" t="s">
        <v>133</v>
      </c>
      <c r="F161" t="s">
        <v>9</v>
      </c>
      <c r="G161">
        <v>30</v>
      </c>
      <c r="H161" t="s">
        <v>10</v>
      </c>
      <c r="J161" t="s">
        <v>11</v>
      </c>
      <c r="K161" s="21">
        <v>36810</v>
      </c>
    </row>
    <row r="162" spans="1:11" x14ac:dyDescent="0.25">
      <c r="A162">
        <v>35196</v>
      </c>
      <c r="B162" t="s">
        <v>1281</v>
      </c>
      <c r="C162" s="5">
        <v>43556.520833333336</v>
      </c>
      <c r="D162" t="s">
        <v>604</v>
      </c>
      <c r="E162" t="s">
        <v>133</v>
      </c>
      <c r="F162" t="s">
        <v>9</v>
      </c>
      <c r="G162">
        <v>30</v>
      </c>
      <c r="H162" t="s">
        <v>10</v>
      </c>
      <c r="J162" t="s">
        <v>11</v>
      </c>
      <c r="K162" s="21">
        <v>24921</v>
      </c>
    </row>
    <row r="163" spans="1:11" x14ac:dyDescent="0.25">
      <c r="A163">
        <v>34110</v>
      </c>
      <c r="B163" t="s">
        <v>219</v>
      </c>
      <c r="C163" s="5">
        <v>43556.583333333336</v>
      </c>
      <c r="D163" t="s">
        <v>604</v>
      </c>
      <c r="E163" t="s">
        <v>133</v>
      </c>
      <c r="F163" t="s">
        <v>9</v>
      </c>
      <c r="G163">
        <v>30</v>
      </c>
      <c r="H163" t="s">
        <v>10</v>
      </c>
      <c r="J163" t="s">
        <v>11</v>
      </c>
      <c r="K163" s="21">
        <v>29770</v>
      </c>
    </row>
    <row r="164" spans="1:11" x14ac:dyDescent="0.25">
      <c r="A164">
        <v>29338</v>
      </c>
      <c r="B164" t="s">
        <v>550</v>
      </c>
      <c r="C164" s="5">
        <v>43573.520833333336</v>
      </c>
      <c r="D164" t="s">
        <v>604</v>
      </c>
      <c r="E164" t="s">
        <v>133</v>
      </c>
      <c r="F164" t="s">
        <v>9</v>
      </c>
      <c r="G164">
        <v>30</v>
      </c>
      <c r="H164" t="s">
        <v>10</v>
      </c>
      <c r="J164" t="s">
        <v>11</v>
      </c>
      <c r="K164" s="21">
        <v>33893</v>
      </c>
    </row>
    <row r="165" spans="1:11" x14ac:dyDescent="0.25">
      <c r="A165">
        <v>35287</v>
      </c>
      <c r="B165" t="s">
        <v>854</v>
      </c>
      <c r="C165" s="5">
        <v>43573.583333333336</v>
      </c>
      <c r="D165" t="s">
        <v>604</v>
      </c>
      <c r="E165" t="s">
        <v>133</v>
      </c>
      <c r="F165" t="s">
        <v>9</v>
      </c>
      <c r="G165">
        <v>30</v>
      </c>
      <c r="H165" t="s">
        <v>10</v>
      </c>
      <c r="J165" t="s">
        <v>11</v>
      </c>
      <c r="K165" s="21">
        <v>25195</v>
      </c>
    </row>
    <row r="166" spans="1:11" x14ac:dyDescent="0.25">
      <c r="A166">
        <v>34355</v>
      </c>
      <c r="B166" t="s">
        <v>605</v>
      </c>
      <c r="C166" s="5">
        <v>43573.604166666664</v>
      </c>
      <c r="D166" t="s">
        <v>604</v>
      </c>
      <c r="E166" t="s">
        <v>133</v>
      </c>
      <c r="F166" t="s">
        <v>9</v>
      </c>
      <c r="G166">
        <v>30</v>
      </c>
      <c r="H166" t="s">
        <v>10</v>
      </c>
      <c r="J166" t="s">
        <v>11</v>
      </c>
      <c r="K166" s="21">
        <v>35739</v>
      </c>
    </row>
    <row r="167" spans="1:11" x14ac:dyDescent="0.25">
      <c r="A167">
        <v>14255</v>
      </c>
      <c r="B167" t="s">
        <v>49</v>
      </c>
      <c r="C167" s="5">
        <v>43580.541666666664</v>
      </c>
      <c r="D167" t="s">
        <v>604</v>
      </c>
      <c r="E167" t="s">
        <v>133</v>
      </c>
      <c r="F167" t="s">
        <v>9</v>
      </c>
      <c r="G167">
        <v>30</v>
      </c>
      <c r="H167" t="s">
        <v>10</v>
      </c>
      <c r="J167" t="s">
        <v>11</v>
      </c>
      <c r="K167" s="21">
        <v>29727</v>
      </c>
    </row>
    <row r="168" spans="1:11" x14ac:dyDescent="0.25">
      <c r="A168">
        <v>36313</v>
      </c>
      <c r="B168" t="s">
        <v>1084</v>
      </c>
      <c r="C168" s="5">
        <v>43584.354166666664</v>
      </c>
      <c r="D168" t="s">
        <v>604</v>
      </c>
      <c r="E168" t="s">
        <v>133</v>
      </c>
      <c r="F168" t="s">
        <v>9</v>
      </c>
      <c r="G168">
        <v>30</v>
      </c>
      <c r="H168" t="s">
        <v>10</v>
      </c>
      <c r="J168" t="s">
        <v>11</v>
      </c>
      <c r="K168" s="21">
        <v>27293</v>
      </c>
    </row>
    <row r="169" spans="1:11" x14ac:dyDescent="0.25">
      <c r="A169">
        <v>34498</v>
      </c>
      <c r="B169" t="s">
        <v>606</v>
      </c>
      <c r="C169" s="5">
        <v>43584.4375</v>
      </c>
      <c r="D169" t="s">
        <v>604</v>
      </c>
      <c r="E169" t="s">
        <v>133</v>
      </c>
      <c r="F169" t="s">
        <v>9</v>
      </c>
      <c r="G169">
        <v>30</v>
      </c>
      <c r="H169" t="s">
        <v>10</v>
      </c>
      <c r="J169" t="s">
        <v>11</v>
      </c>
      <c r="K169" s="21">
        <v>31664</v>
      </c>
    </row>
    <row r="170" spans="1:11" x14ac:dyDescent="0.25">
      <c r="A170">
        <v>13966</v>
      </c>
      <c r="B170" t="s">
        <v>537</v>
      </c>
      <c r="C170" s="5">
        <v>43584.645833333336</v>
      </c>
      <c r="D170" t="s">
        <v>604</v>
      </c>
      <c r="E170" t="s">
        <v>133</v>
      </c>
      <c r="F170" t="s">
        <v>9</v>
      </c>
      <c r="G170">
        <v>30</v>
      </c>
      <c r="H170" t="s">
        <v>10</v>
      </c>
      <c r="J170" t="s">
        <v>11</v>
      </c>
      <c r="K170" s="21">
        <v>37925</v>
      </c>
    </row>
    <row r="171" spans="1:11" x14ac:dyDescent="0.25">
      <c r="A171">
        <v>17873</v>
      </c>
      <c r="B171" t="s">
        <v>1086</v>
      </c>
      <c r="C171" s="5">
        <v>43556.34375</v>
      </c>
      <c r="D171" t="s">
        <v>604</v>
      </c>
      <c r="E171" t="s">
        <v>133</v>
      </c>
      <c r="F171" t="s">
        <v>9</v>
      </c>
      <c r="G171">
        <v>45</v>
      </c>
      <c r="H171" t="s">
        <v>10</v>
      </c>
      <c r="J171" t="s">
        <v>11</v>
      </c>
      <c r="K171" s="21">
        <v>33876</v>
      </c>
    </row>
    <row r="172" spans="1:11" x14ac:dyDescent="0.25">
      <c r="A172">
        <v>35762</v>
      </c>
      <c r="B172" t="s">
        <v>29</v>
      </c>
      <c r="C172" s="5">
        <v>43556.458333333336</v>
      </c>
      <c r="D172" t="s">
        <v>604</v>
      </c>
      <c r="E172" t="s">
        <v>133</v>
      </c>
      <c r="F172" t="s">
        <v>9</v>
      </c>
      <c r="G172">
        <v>45</v>
      </c>
      <c r="H172" t="s">
        <v>10</v>
      </c>
      <c r="I172">
        <v>0</v>
      </c>
      <c r="J172" t="s">
        <v>11</v>
      </c>
      <c r="K172" s="21">
        <v>22595</v>
      </c>
    </row>
    <row r="173" spans="1:11" x14ac:dyDescent="0.25">
      <c r="A173">
        <v>9649</v>
      </c>
      <c r="B173" t="s">
        <v>974</v>
      </c>
      <c r="C173" s="5">
        <v>43556.604166666664</v>
      </c>
      <c r="D173" t="s">
        <v>604</v>
      </c>
      <c r="E173" t="s">
        <v>133</v>
      </c>
      <c r="F173" t="s">
        <v>9</v>
      </c>
      <c r="G173">
        <v>45</v>
      </c>
      <c r="H173" t="s">
        <v>10</v>
      </c>
      <c r="J173" t="s">
        <v>11</v>
      </c>
      <c r="K173" s="21">
        <v>22993</v>
      </c>
    </row>
    <row r="174" spans="1:11" x14ac:dyDescent="0.25">
      <c r="A174">
        <v>35287</v>
      </c>
      <c r="B174" t="s">
        <v>854</v>
      </c>
      <c r="C174" s="5">
        <v>43556.635416666664</v>
      </c>
      <c r="D174" t="s">
        <v>604</v>
      </c>
      <c r="E174" t="s">
        <v>133</v>
      </c>
      <c r="F174" t="s">
        <v>9</v>
      </c>
      <c r="G174">
        <v>45</v>
      </c>
      <c r="H174" t="s">
        <v>10</v>
      </c>
      <c r="I174">
        <v>0</v>
      </c>
      <c r="J174" t="s">
        <v>11</v>
      </c>
      <c r="K174" s="21">
        <v>25195</v>
      </c>
    </row>
    <row r="175" spans="1:11" x14ac:dyDescent="0.25">
      <c r="A175">
        <v>1854</v>
      </c>
      <c r="B175" t="s">
        <v>1282</v>
      </c>
      <c r="C175" s="5">
        <v>43580.4375</v>
      </c>
      <c r="D175" t="s">
        <v>604</v>
      </c>
      <c r="E175" t="s">
        <v>133</v>
      </c>
      <c r="F175" t="s">
        <v>9</v>
      </c>
      <c r="G175">
        <v>45</v>
      </c>
      <c r="H175" t="s">
        <v>10</v>
      </c>
      <c r="J175" t="s">
        <v>11</v>
      </c>
      <c r="K175" s="21">
        <v>37755</v>
      </c>
    </row>
    <row r="176" spans="1:11" x14ac:dyDescent="0.25">
      <c r="A176">
        <v>17657</v>
      </c>
      <c r="B176" t="s">
        <v>752</v>
      </c>
      <c r="C176" s="5">
        <v>43580.46875</v>
      </c>
      <c r="D176" t="s">
        <v>604</v>
      </c>
      <c r="E176" t="s">
        <v>133</v>
      </c>
      <c r="F176" t="s">
        <v>9</v>
      </c>
      <c r="G176">
        <v>45</v>
      </c>
      <c r="H176" t="s">
        <v>10</v>
      </c>
      <c r="J176" t="s">
        <v>11</v>
      </c>
      <c r="K176" s="21">
        <v>19244</v>
      </c>
    </row>
    <row r="177" spans="1:11" x14ac:dyDescent="0.25">
      <c r="A177">
        <v>2355</v>
      </c>
      <c r="B177" t="s">
        <v>774</v>
      </c>
      <c r="C177" s="5">
        <v>43580.5625</v>
      </c>
      <c r="D177" t="s">
        <v>604</v>
      </c>
      <c r="E177" t="s">
        <v>133</v>
      </c>
      <c r="F177" t="s">
        <v>9</v>
      </c>
      <c r="G177">
        <v>45</v>
      </c>
      <c r="H177" t="s">
        <v>10</v>
      </c>
      <c r="J177" t="s">
        <v>11</v>
      </c>
      <c r="K177" s="21">
        <v>35992</v>
      </c>
    </row>
    <row r="178" spans="1:11" x14ac:dyDescent="0.25">
      <c r="A178">
        <v>33032</v>
      </c>
      <c r="B178" t="s">
        <v>1280</v>
      </c>
      <c r="C178" s="5">
        <v>43556.395833333336</v>
      </c>
      <c r="D178" t="s">
        <v>604</v>
      </c>
      <c r="E178" t="s">
        <v>133</v>
      </c>
      <c r="F178" t="s">
        <v>9</v>
      </c>
      <c r="G178">
        <v>60</v>
      </c>
      <c r="H178" t="s">
        <v>10</v>
      </c>
      <c r="J178" t="s">
        <v>11</v>
      </c>
      <c r="K178" s="21">
        <v>41278</v>
      </c>
    </row>
    <row r="179" spans="1:11" x14ac:dyDescent="0.25">
      <c r="A179">
        <v>34968</v>
      </c>
      <c r="B179" t="s">
        <v>1008</v>
      </c>
      <c r="C179" s="5">
        <v>43556.541666666664</v>
      </c>
      <c r="D179" t="s">
        <v>604</v>
      </c>
      <c r="E179" t="s">
        <v>133</v>
      </c>
      <c r="F179" t="s">
        <v>9</v>
      </c>
      <c r="G179">
        <v>60</v>
      </c>
      <c r="H179" t="s">
        <v>10</v>
      </c>
      <c r="J179" t="s">
        <v>11</v>
      </c>
      <c r="K179" s="21">
        <v>22512</v>
      </c>
    </row>
    <row r="180" spans="1:11" x14ac:dyDescent="0.25">
      <c r="A180">
        <v>33328</v>
      </c>
      <c r="B180" t="s">
        <v>696</v>
      </c>
      <c r="C180" s="5">
        <v>43559.364583333336</v>
      </c>
      <c r="D180" t="s">
        <v>604</v>
      </c>
      <c r="E180" t="s">
        <v>133</v>
      </c>
      <c r="F180" t="s">
        <v>9</v>
      </c>
      <c r="G180">
        <v>60</v>
      </c>
      <c r="H180" t="s">
        <v>10</v>
      </c>
      <c r="I180">
        <v>0</v>
      </c>
      <c r="J180" t="s">
        <v>11</v>
      </c>
      <c r="K180" s="21">
        <v>21502</v>
      </c>
    </row>
    <row r="181" spans="1:11" x14ac:dyDescent="0.25">
      <c r="A181">
        <v>35512</v>
      </c>
      <c r="B181" t="s">
        <v>1025</v>
      </c>
      <c r="C181" s="5">
        <v>43573.364583333336</v>
      </c>
      <c r="D181" t="s">
        <v>604</v>
      </c>
      <c r="E181" t="s">
        <v>133</v>
      </c>
      <c r="F181" t="s">
        <v>9</v>
      </c>
      <c r="G181">
        <v>60</v>
      </c>
      <c r="H181" t="s">
        <v>10</v>
      </c>
      <c r="J181" t="s">
        <v>11</v>
      </c>
      <c r="K181" s="21">
        <v>34604</v>
      </c>
    </row>
    <row r="182" spans="1:11" x14ac:dyDescent="0.25">
      <c r="A182">
        <v>10175</v>
      </c>
      <c r="B182" t="s">
        <v>786</v>
      </c>
      <c r="C182" s="5">
        <v>43573.541666666664</v>
      </c>
      <c r="D182" t="s">
        <v>604</v>
      </c>
      <c r="E182" t="s">
        <v>133</v>
      </c>
      <c r="F182" t="s">
        <v>9</v>
      </c>
      <c r="G182">
        <v>60</v>
      </c>
      <c r="H182" t="s">
        <v>10</v>
      </c>
      <c r="J182" t="s">
        <v>11</v>
      </c>
      <c r="K182" s="21">
        <v>22079</v>
      </c>
    </row>
    <row r="183" spans="1:11" x14ac:dyDescent="0.25">
      <c r="A183">
        <v>35512</v>
      </c>
      <c r="B183" t="s">
        <v>1025</v>
      </c>
      <c r="C183" s="5">
        <v>43580.364583333336</v>
      </c>
      <c r="D183" t="s">
        <v>604</v>
      </c>
      <c r="E183" t="s">
        <v>133</v>
      </c>
      <c r="F183" t="s">
        <v>9</v>
      </c>
      <c r="G183">
        <v>60</v>
      </c>
      <c r="H183" t="s">
        <v>10</v>
      </c>
      <c r="J183" t="s">
        <v>11</v>
      </c>
      <c r="K183" s="21">
        <v>34604</v>
      </c>
    </row>
    <row r="184" spans="1:11" x14ac:dyDescent="0.25">
      <c r="A184">
        <v>35512</v>
      </c>
      <c r="B184" t="s">
        <v>1025</v>
      </c>
      <c r="C184" s="5">
        <v>43584.395833333336</v>
      </c>
      <c r="D184" t="s">
        <v>604</v>
      </c>
      <c r="E184" t="s">
        <v>133</v>
      </c>
      <c r="F184" t="s">
        <v>9</v>
      </c>
      <c r="G184">
        <v>60</v>
      </c>
      <c r="H184" t="s">
        <v>10</v>
      </c>
      <c r="J184" t="s">
        <v>11</v>
      </c>
      <c r="K184" s="21">
        <v>34604</v>
      </c>
    </row>
    <row r="185" spans="1:11" x14ac:dyDescent="0.25">
      <c r="A185">
        <v>18403</v>
      </c>
      <c r="B185" t="s">
        <v>456</v>
      </c>
      <c r="C185" s="5">
        <v>43584.458333333336</v>
      </c>
      <c r="D185" t="s">
        <v>604</v>
      </c>
      <c r="E185" t="s">
        <v>133</v>
      </c>
      <c r="F185" t="s">
        <v>9</v>
      </c>
      <c r="G185">
        <v>60</v>
      </c>
      <c r="H185" t="s">
        <v>10</v>
      </c>
      <c r="J185" t="s">
        <v>11</v>
      </c>
      <c r="K185" s="21">
        <v>25383</v>
      </c>
    </row>
    <row r="186" spans="1:11" x14ac:dyDescent="0.25">
      <c r="A186">
        <v>34727</v>
      </c>
      <c r="B186" t="s">
        <v>789</v>
      </c>
      <c r="C186" s="5">
        <v>43584.604166666664</v>
      </c>
      <c r="D186" t="s">
        <v>604</v>
      </c>
      <c r="E186" t="s">
        <v>133</v>
      </c>
      <c r="F186" t="s">
        <v>9</v>
      </c>
      <c r="G186">
        <v>60</v>
      </c>
      <c r="H186" t="s">
        <v>10</v>
      </c>
      <c r="J186" t="s">
        <v>11</v>
      </c>
      <c r="K186" s="21">
        <v>36973</v>
      </c>
    </row>
    <row r="187" spans="1:11" x14ac:dyDescent="0.25">
      <c r="A187">
        <v>35640</v>
      </c>
      <c r="B187" t="s">
        <v>748</v>
      </c>
      <c r="C187" s="5">
        <v>43573.40625</v>
      </c>
      <c r="D187" t="s">
        <v>604</v>
      </c>
      <c r="E187" t="s">
        <v>133</v>
      </c>
      <c r="F187" t="s">
        <v>9</v>
      </c>
      <c r="G187">
        <v>75</v>
      </c>
      <c r="H187" t="s">
        <v>10</v>
      </c>
      <c r="J187" t="s">
        <v>11</v>
      </c>
      <c r="K187" s="21">
        <v>24051</v>
      </c>
    </row>
    <row r="188" spans="1:11" x14ac:dyDescent="0.25">
      <c r="A188">
        <v>2098</v>
      </c>
      <c r="B188" t="s">
        <v>1283</v>
      </c>
      <c r="C188" s="5">
        <v>43557.375</v>
      </c>
      <c r="D188" t="s">
        <v>57</v>
      </c>
      <c r="E188" t="s">
        <v>133</v>
      </c>
      <c r="F188" t="s">
        <v>9</v>
      </c>
      <c r="G188">
        <v>15</v>
      </c>
      <c r="H188" t="s">
        <v>10</v>
      </c>
      <c r="I188">
        <v>0</v>
      </c>
      <c r="J188" t="s">
        <v>11</v>
      </c>
      <c r="K188" s="21">
        <v>18354</v>
      </c>
    </row>
    <row r="189" spans="1:11" x14ac:dyDescent="0.25">
      <c r="A189">
        <v>4533</v>
      </c>
      <c r="B189" t="s">
        <v>473</v>
      </c>
      <c r="C189" s="5">
        <v>43557.520833333336</v>
      </c>
      <c r="D189" t="s">
        <v>57</v>
      </c>
      <c r="E189" t="s">
        <v>133</v>
      </c>
      <c r="F189" t="s">
        <v>9</v>
      </c>
      <c r="G189">
        <v>15</v>
      </c>
      <c r="H189" t="s">
        <v>10</v>
      </c>
      <c r="I189">
        <v>0</v>
      </c>
      <c r="J189" t="s">
        <v>11</v>
      </c>
      <c r="K189" s="21">
        <v>14095</v>
      </c>
    </row>
    <row r="190" spans="1:11" x14ac:dyDescent="0.25">
      <c r="A190">
        <v>26967</v>
      </c>
      <c r="B190" t="s">
        <v>547</v>
      </c>
      <c r="C190" s="5">
        <v>43558.635416666664</v>
      </c>
      <c r="D190" t="s">
        <v>57</v>
      </c>
      <c r="E190" t="s">
        <v>133</v>
      </c>
      <c r="F190" t="s">
        <v>9</v>
      </c>
      <c r="G190">
        <v>15</v>
      </c>
      <c r="H190" t="s">
        <v>10</v>
      </c>
      <c r="J190" t="s">
        <v>11</v>
      </c>
      <c r="K190" s="21">
        <v>15018</v>
      </c>
    </row>
    <row r="191" spans="1:11" x14ac:dyDescent="0.25">
      <c r="A191">
        <v>26967</v>
      </c>
      <c r="B191" t="s">
        <v>547</v>
      </c>
      <c r="C191" s="5">
        <v>43565.53125</v>
      </c>
      <c r="D191" t="s">
        <v>57</v>
      </c>
      <c r="E191" t="s">
        <v>133</v>
      </c>
      <c r="F191" t="s">
        <v>9</v>
      </c>
      <c r="G191">
        <v>15</v>
      </c>
      <c r="H191" t="s">
        <v>10</v>
      </c>
      <c r="J191" t="s">
        <v>11</v>
      </c>
      <c r="K191" s="21">
        <v>15018</v>
      </c>
    </row>
    <row r="192" spans="1:11" x14ac:dyDescent="0.25">
      <c r="A192">
        <v>18099</v>
      </c>
      <c r="B192" t="s">
        <v>1013</v>
      </c>
      <c r="C192" s="5">
        <v>43565.541666666664</v>
      </c>
      <c r="D192" t="s">
        <v>57</v>
      </c>
      <c r="E192" t="s">
        <v>133</v>
      </c>
      <c r="F192" t="s">
        <v>9</v>
      </c>
      <c r="G192">
        <v>15</v>
      </c>
      <c r="H192" t="s">
        <v>10</v>
      </c>
      <c r="J192" t="s">
        <v>17</v>
      </c>
      <c r="K192" s="21">
        <v>16265</v>
      </c>
    </row>
    <row r="193" spans="1:11" x14ac:dyDescent="0.25">
      <c r="A193">
        <v>35820</v>
      </c>
      <c r="B193" t="s">
        <v>924</v>
      </c>
      <c r="C193" s="5">
        <v>43556.375</v>
      </c>
      <c r="D193" t="s">
        <v>57</v>
      </c>
      <c r="E193" t="s">
        <v>133</v>
      </c>
      <c r="F193" t="s">
        <v>9</v>
      </c>
      <c r="G193">
        <v>30</v>
      </c>
      <c r="H193" t="s">
        <v>10</v>
      </c>
      <c r="J193" t="s">
        <v>11</v>
      </c>
      <c r="K193" s="21">
        <v>26965</v>
      </c>
    </row>
    <row r="194" spans="1:11" x14ac:dyDescent="0.25">
      <c r="A194">
        <v>27155</v>
      </c>
      <c r="B194" t="s">
        <v>288</v>
      </c>
      <c r="C194" s="5">
        <v>43556.46875</v>
      </c>
      <c r="D194" t="s">
        <v>57</v>
      </c>
      <c r="E194" t="s">
        <v>133</v>
      </c>
      <c r="F194" t="s">
        <v>9</v>
      </c>
      <c r="G194">
        <v>30</v>
      </c>
      <c r="H194" t="s">
        <v>10</v>
      </c>
      <c r="J194" t="s">
        <v>11</v>
      </c>
      <c r="K194" s="21">
        <v>15609</v>
      </c>
    </row>
    <row r="195" spans="1:11" x14ac:dyDescent="0.25">
      <c r="A195">
        <v>31269</v>
      </c>
      <c r="B195" t="s">
        <v>1012</v>
      </c>
      <c r="C195" s="5">
        <v>43556.645833333336</v>
      </c>
      <c r="D195" t="s">
        <v>57</v>
      </c>
      <c r="E195" t="s">
        <v>133</v>
      </c>
      <c r="F195" t="s">
        <v>9</v>
      </c>
      <c r="G195">
        <v>30</v>
      </c>
      <c r="H195" t="s">
        <v>10</v>
      </c>
      <c r="J195" t="s">
        <v>11</v>
      </c>
      <c r="K195" s="21">
        <v>19543</v>
      </c>
    </row>
    <row r="196" spans="1:11" x14ac:dyDescent="0.25">
      <c r="A196">
        <v>29676</v>
      </c>
      <c r="B196" t="s">
        <v>1284</v>
      </c>
      <c r="C196" s="5">
        <v>43557.458333333336</v>
      </c>
      <c r="D196" t="s">
        <v>57</v>
      </c>
      <c r="E196" t="s">
        <v>133</v>
      </c>
      <c r="F196" t="s">
        <v>9</v>
      </c>
      <c r="G196">
        <v>30</v>
      </c>
      <c r="H196" t="s">
        <v>10</v>
      </c>
      <c r="J196" t="s">
        <v>11</v>
      </c>
      <c r="K196" s="21">
        <v>20546</v>
      </c>
    </row>
    <row r="197" spans="1:11" x14ac:dyDescent="0.25">
      <c r="A197">
        <v>22340</v>
      </c>
      <c r="B197" t="s">
        <v>680</v>
      </c>
      <c r="C197" s="5">
        <v>43557.479166666664</v>
      </c>
      <c r="D197" t="s">
        <v>57</v>
      </c>
      <c r="E197" t="s">
        <v>133</v>
      </c>
      <c r="F197" t="s">
        <v>9</v>
      </c>
      <c r="G197">
        <v>30</v>
      </c>
      <c r="H197" t="s">
        <v>10</v>
      </c>
      <c r="J197" t="s">
        <v>11</v>
      </c>
      <c r="K197" s="21">
        <v>11385</v>
      </c>
    </row>
    <row r="198" spans="1:11" x14ac:dyDescent="0.25">
      <c r="A198">
        <v>5061</v>
      </c>
      <c r="B198" t="s">
        <v>1285</v>
      </c>
      <c r="C198" s="5">
        <v>43557.572916666664</v>
      </c>
      <c r="D198" t="s">
        <v>57</v>
      </c>
      <c r="E198" t="s">
        <v>133</v>
      </c>
      <c r="F198" t="s">
        <v>9</v>
      </c>
      <c r="G198">
        <v>30</v>
      </c>
      <c r="H198" t="s">
        <v>10</v>
      </c>
      <c r="I198">
        <v>0</v>
      </c>
      <c r="J198" t="s">
        <v>11</v>
      </c>
      <c r="K198" s="21">
        <v>19190</v>
      </c>
    </row>
    <row r="199" spans="1:11" x14ac:dyDescent="0.25">
      <c r="A199">
        <v>36140</v>
      </c>
      <c r="B199" t="s">
        <v>1014</v>
      </c>
      <c r="C199" s="5">
        <v>43558.375</v>
      </c>
      <c r="D199" t="s">
        <v>57</v>
      </c>
      <c r="E199" t="s">
        <v>133</v>
      </c>
      <c r="F199" t="s">
        <v>9</v>
      </c>
      <c r="G199">
        <v>30</v>
      </c>
      <c r="H199" t="s">
        <v>10</v>
      </c>
      <c r="J199" t="s">
        <v>11</v>
      </c>
      <c r="K199" s="21">
        <v>25802</v>
      </c>
    </row>
    <row r="200" spans="1:11" x14ac:dyDescent="0.25">
      <c r="A200">
        <v>35329</v>
      </c>
      <c r="B200" t="s">
        <v>860</v>
      </c>
      <c r="C200" s="5">
        <v>43558.395833333336</v>
      </c>
      <c r="D200" t="s">
        <v>57</v>
      </c>
      <c r="E200" t="s">
        <v>133</v>
      </c>
      <c r="F200" t="s">
        <v>9</v>
      </c>
      <c r="G200">
        <v>30</v>
      </c>
      <c r="H200" t="s">
        <v>10</v>
      </c>
      <c r="J200" t="s">
        <v>11</v>
      </c>
      <c r="K200" s="21">
        <v>22638</v>
      </c>
    </row>
    <row r="201" spans="1:11" x14ac:dyDescent="0.25">
      <c r="A201">
        <v>36197</v>
      </c>
      <c r="B201" t="s">
        <v>1088</v>
      </c>
      <c r="C201" s="5">
        <v>43558.416666666664</v>
      </c>
      <c r="D201" t="s">
        <v>57</v>
      </c>
      <c r="E201" t="s">
        <v>133</v>
      </c>
      <c r="F201" t="s">
        <v>9</v>
      </c>
      <c r="G201">
        <v>30</v>
      </c>
      <c r="H201" t="s">
        <v>10</v>
      </c>
      <c r="I201">
        <v>0</v>
      </c>
      <c r="J201" t="s">
        <v>11</v>
      </c>
      <c r="K201" s="21">
        <v>18872</v>
      </c>
    </row>
    <row r="202" spans="1:11" x14ac:dyDescent="0.25">
      <c r="A202">
        <v>10389</v>
      </c>
      <c r="B202" t="s">
        <v>34</v>
      </c>
      <c r="C202" s="5">
        <v>43558.447916666664</v>
      </c>
      <c r="D202" t="s">
        <v>57</v>
      </c>
      <c r="E202" t="s">
        <v>133</v>
      </c>
      <c r="F202" t="s">
        <v>9</v>
      </c>
      <c r="G202">
        <v>30</v>
      </c>
      <c r="H202" t="s">
        <v>10</v>
      </c>
      <c r="J202" t="s">
        <v>11</v>
      </c>
      <c r="K202" s="21">
        <v>22268</v>
      </c>
    </row>
    <row r="203" spans="1:11" x14ac:dyDescent="0.25">
      <c r="A203">
        <v>4978</v>
      </c>
      <c r="B203" t="s">
        <v>787</v>
      </c>
      <c r="C203" s="5">
        <v>43558.645833333336</v>
      </c>
      <c r="D203" t="s">
        <v>57</v>
      </c>
      <c r="E203" t="s">
        <v>133</v>
      </c>
      <c r="F203" t="s">
        <v>9</v>
      </c>
      <c r="G203">
        <v>30</v>
      </c>
      <c r="H203" t="s">
        <v>10</v>
      </c>
      <c r="J203" t="s">
        <v>11</v>
      </c>
      <c r="K203" s="21">
        <v>18307</v>
      </c>
    </row>
    <row r="204" spans="1:11" x14ac:dyDescent="0.25">
      <c r="A204">
        <v>35999</v>
      </c>
      <c r="B204" t="s">
        <v>1009</v>
      </c>
      <c r="C204" s="5">
        <v>43563.447916666664</v>
      </c>
      <c r="D204" t="s">
        <v>57</v>
      </c>
      <c r="E204" t="s">
        <v>133</v>
      </c>
      <c r="F204" t="s">
        <v>9</v>
      </c>
      <c r="G204">
        <v>30</v>
      </c>
      <c r="H204" t="s">
        <v>10</v>
      </c>
      <c r="J204" t="s">
        <v>11</v>
      </c>
      <c r="K204" s="21">
        <v>37176</v>
      </c>
    </row>
    <row r="205" spans="1:11" x14ac:dyDescent="0.25">
      <c r="A205">
        <v>23582</v>
      </c>
      <c r="B205" t="s">
        <v>1288</v>
      </c>
      <c r="C205" s="5">
        <v>43564.447916666664</v>
      </c>
      <c r="D205" t="s">
        <v>57</v>
      </c>
      <c r="E205" t="s">
        <v>133</v>
      </c>
      <c r="F205" t="s">
        <v>9</v>
      </c>
      <c r="G205">
        <v>30</v>
      </c>
      <c r="H205" t="s">
        <v>10</v>
      </c>
      <c r="I205">
        <v>0</v>
      </c>
      <c r="J205" t="s">
        <v>17</v>
      </c>
      <c r="K205" s="21">
        <v>16844</v>
      </c>
    </row>
    <row r="206" spans="1:11" x14ac:dyDescent="0.25">
      <c r="A206">
        <v>5047</v>
      </c>
      <c r="B206" t="s">
        <v>1289</v>
      </c>
      <c r="C206" s="5">
        <v>43564.552083333336</v>
      </c>
      <c r="D206" t="s">
        <v>57</v>
      </c>
      <c r="E206" t="s">
        <v>133</v>
      </c>
      <c r="F206" t="s">
        <v>9</v>
      </c>
      <c r="G206">
        <v>30</v>
      </c>
      <c r="H206" t="s">
        <v>10</v>
      </c>
      <c r="J206" t="s">
        <v>11</v>
      </c>
      <c r="K206" s="21">
        <v>22150</v>
      </c>
    </row>
    <row r="207" spans="1:11" x14ac:dyDescent="0.25">
      <c r="A207">
        <v>1236</v>
      </c>
      <c r="B207" t="s">
        <v>62</v>
      </c>
      <c r="C207" s="5">
        <v>43564.572916666664</v>
      </c>
      <c r="D207" t="s">
        <v>57</v>
      </c>
      <c r="E207" t="s">
        <v>133</v>
      </c>
      <c r="F207" t="s">
        <v>9</v>
      </c>
      <c r="G207">
        <v>30</v>
      </c>
      <c r="H207" t="s">
        <v>10</v>
      </c>
      <c r="J207" t="s">
        <v>11</v>
      </c>
      <c r="K207" s="21">
        <v>18675</v>
      </c>
    </row>
    <row r="208" spans="1:11" x14ac:dyDescent="0.25">
      <c r="A208">
        <v>3267</v>
      </c>
      <c r="B208" t="s">
        <v>753</v>
      </c>
      <c r="C208" s="5">
        <v>43564.625</v>
      </c>
      <c r="D208" t="s">
        <v>57</v>
      </c>
      <c r="E208" t="s">
        <v>133</v>
      </c>
      <c r="F208" t="s">
        <v>9</v>
      </c>
      <c r="G208">
        <v>30</v>
      </c>
      <c r="H208" t="s">
        <v>10</v>
      </c>
      <c r="J208" t="s">
        <v>11</v>
      </c>
      <c r="K208" s="21">
        <v>15151</v>
      </c>
    </row>
    <row r="209" spans="1:11" x14ac:dyDescent="0.25">
      <c r="A209">
        <v>17234</v>
      </c>
      <c r="B209" t="s">
        <v>1290</v>
      </c>
      <c r="C209" s="5">
        <v>43564.645833333336</v>
      </c>
      <c r="D209" t="s">
        <v>57</v>
      </c>
      <c r="E209" t="s">
        <v>133</v>
      </c>
      <c r="F209" t="s">
        <v>9</v>
      </c>
      <c r="G209">
        <v>30</v>
      </c>
      <c r="H209" t="s">
        <v>10</v>
      </c>
      <c r="J209" t="s">
        <v>11</v>
      </c>
      <c r="K209" s="21">
        <v>8577</v>
      </c>
    </row>
    <row r="210" spans="1:11" x14ac:dyDescent="0.25">
      <c r="A210">
        <v>32887</v>
      </c>
      <c r="B210" t="s">
        <v>428</v>
      </c>
      <c r="C210" s="5">
        <v>43565.34375</v>
      </c>
      <c r="D210" t="s">
        <v>57</v>
      </c>
      <c r="E210" t="s">
        <v>133</v>
      </c>
      <c r="F210" t="s">
        <v>9</v>
      </c>
      <c r="G210">
        <v>30</v>
      </c>
      <c r="H210" t="s">
        <v>10</v>
      </c>
      <c r="I210">
        <v>0</v>
      </c>
      <c r="J210" t="s">
        <v>17</v>
      </c>
      <c r="K210" s="21">
        <v>20521</v>
      </c>
    </row>
    <row r="211" spans="1:11" x14ac:dyDescent="0.25">
      <c r="A211">
        <v>27454</v>
      </c>
      <c r="B211" t="s">
        <v>1011</v>
      </c>
      <c r="C211" s="5">
        <v>43565.520833333336</v>
      </c>
      <c r="D211" t="s">
        <v>57</v>
      </c>
      <c r="E211" t="s">
        <v>133</v>
      </c>
      <c r="F211" t="s">
        <v>9</v>
      </c>
      <c r="G211">
        <v>30</v>
      </c>
      <c r="H211" t="s">
        <v>10</v>
      </c>
      <c r="J211" t="s">
        <v>11</v>
      </c>
      <c r="K211" s="21">
        <v>15349</v>
      </c>
    </row>
    <row r="212" spans="1:11" x14ac:dyDescent="0.25">
      <c r="A212">
        <v>17994</v>
      </c>
      <c r="B212" t="s">
        <v>1291</v>
      </c>
      <c r="C212" s="5">
        <v>43565.5625</v>
      </c>
      <c r="D212" t="s">
        <v>57</v>
      </c>
      <c r="E212" t="s">
        <v>133</v>
      </c>
      <c r="F212" t="s">
        <v>9</v>
      </c>
      <c r="G212">
        <v>30</v>
      </c>
      <c r="H212" t="s">
        <v>10</v>
      </c>
      <c r="J212" t="s">
        <v>17</v>
      </c>
      <c r="K212" s="21">
        <v>19683</v>
      </c>
    </row>
    <row r="213" spans="1:11" x14ac:dyDescent="0.25">
      <c r="A213">
        <v>35715</v>
      </c>
      <c r="B213" t="s">
        <v>936</v>
      </c>
      <c r="C213" s="5">
        <v>43565.583333333336</v>
      </c>
      <c r="D213" t="s">
        <v>57</v>
      </c>
      <c r="E213" t="s">
        <v>133</v>
      </c>
      <c r="F213" t="s">
        <v>9</v>
      </c>
      <c r="G213">
        <v>30</v>
      </c>
      <c r="H213" t="s">
        <v>10</v>
      </c>
      <c r="J213" t="s">
        <v>11</v>
      </c>
      <c r="K213" s="21">
        <v>15624</v>
      </c>
    </row>
    <row r="214" spans="1:11" x14ac:dyDescent="0.25">
      <c r="A214">
        <v>29676</v>
      </c>
      <c r="B214" t="s">
        <v>1284</v>
      </c>
      <c r="C214" s="5">
        <v>43570.40625</v>
      </c>
      <c r="D214" t="s">
        <v>57</v>
      </c>
      <c r="E214" t="s">
        <v>133</v>
      </c>
      <c r="F214" t="s">
        <v>9</v>
      </c>
      <c r="G214">
        <v>30</v>
      </c>
      <c r="H214" t="s">
        <v>10</v>
      </c>
      <c r="I214">
        <v>0</v>
      </c>
      <c r="J214" t="s">
        <v>11</v>
      </c>
      <c r="K214" s="21">
        <v>20546</v>
      </c>
    </row>
    <row r="215" spans="1:11" x14ac:dyDescent="0.25">
      <c r="A215">
        <v>28448</v>
      </c>
      <c r="B215" t="s">
        <v>608</v>
      </c>
      <c r="C215" s="5">
        <v>43570.4375</v>
      </c>
      <c r="D215" t="s">
        <v>57</v>
      </c>
      <c r="E215" t="s">
        <v>133</v>
      </c>
      <c r="F215" t="s">
        <v>9</v>
      </c>
      <c r="G215">
        <v>30</v>
      </c>
      <c r="H215" t="s">
        <v>10</v>
      </c>
      <c r="J215" t="s">
        <v>11</v>
      </c>
      <c r="K215" s="21">
        <v>20460</v>
      </c>
    </row>
    <row r="216" spans="1:11" x14ac:dyDescent="0.25">
      <c r="A216">
        <v>30027</v>
      </c>
      <c r="B216" t="s">
        <v>213</v>
      </c>
      <c r="C216" s="5">
        <v>43570.552083333336</v>
      </c>
      <c r="D216" t="s">
        <v>57</v>
      </c>
      <c r="E216" t="s">
        <v>133</v>
      </c>
      <c r="F216" t="s">
        <v>9</v>
      </c>
      <c r="G216">
        <v>30</v>
      </c>
      <c r="H216" t="s">
        <v>10</v>
      </c>
      <c r="J216" t="s">
        <v>11</v>
      </c>
      <c r="K216" s="21">
        <v>18972</v>
      </c>
    </row>
    <row r="217" spans="1:11" x14ac:dyDescent="0.25">
      <c r="A217">
        <v>2035</v>
      </c>
      <c r="B217" t="s">
        <v>1294</v>
      </c>
      <c r="C217" s="5">
        <v>43570.572916666664</v>
      </c>
      <c r="D217" t="s">
        <v>57</v>
      </c>
      <c r="E217" t="s">
        <v>133</v>
      </c>
      <c r="F217" t="s">
        <v>9</v>
      </c>
      <c r="G217">
        <v>30</v>
      </c>
      <c r="H217" t="s">
        <v>10</v>
      </c>
      <c r="J217" t="s">
        <v>11</v>
      </c>
      <c r="K217" s="21">
        <v>19387</v>
      </c>
    </row>
    <row r="218" spans="1:11" x14ac:dyDescent="0.25">
      <c r="A218">
        <v>22648</v>
      </c>
      <c r="B218" t="s">
        <v>962</v>
      </c>
      <c r="C218" s="5">
        <v>43570.59375</v>
      </c>
      <c r="D218" t="s">
        <v>57</v>
      </c>
      <c r="E218" t="s">
        <v>133</v>
      </c>
      <c r="F218" t="s">
        <v>9</v>
      </c>
      <c r="G218">
        <v>30</v>
      </c>
      <c r="H218" t="s">
        <v>10</v>
      </c>
      <c r="I218">
        <v>0</v>
      </c>
      <c r="J218" t="s">
        <v>11</v>
      </c>
      <c r="K218" s="21">
        <v>13650</v>
      </c>
    </row>
    <row r="219" spans="1:11" x14ac:dyDescent="0.25">
      <c r="A219">
        <v>35023</v>
      </c>
      <c r="B219" t="s">
        <v>832</v>
      </c>
      <c r="C219" s="5">
        <v>43570.625</v>
      </c>
      <c r="D219" t="s">
        <v>57</v>
      </c>
      <c r="E219" t="s">
        <v>133</v>
      </c>
      <c r="F219" t="s">
        <v>9</v>
      </c>
      <c r="G219">
        <v>30</v>
      </c>
      <c r="H219" t="s">
        <v>10</v>
      </c>
      <c r="I219">
        <v>0</v>
      </c>
      <c r="J219" t="s">
        <v>11</v>
      </c>
      <c r="K219" s="21">
        <v>23414</v>
      </c>
    </row>
    <row r="220" spans="1:11" x14ac:dyDescent="0.25">
      <c r="A220">
        <v>35923</v>
      </c>
      <c r="B220" t="s">
        <v>963</v>
      </c>
      <c r="C220" s="5">
        <v>43571.375</v>
      </c>
      <c r="D220" t="s">
        <v>57</v>
      </c>
      <c r="E220" t="s">
        <v>133</v>
      </c>
      <c r="F220" t="s">
        <v>9</v>
      </c>
      <c r="G220">
        <v>30</v>
      </c>
      <c r="H220" t="s">
        <v>10</v>
      </c>
      <c r="J220" t="s">
        <v>11</v>
      </c>
      <c r="K220" s="21">
        <v>18427</v>
      </c>
    </row>
    <row r="221" spans="1:11" x14ac:dyDescent="0.25">
      <c r="A221">
        <v>1486</v>
      </c>
      <c r="B221" t="s">
        <v>214</v>
      </c>
      <c r="C221" s="5">
        <v>43571.395833333336</v>
      </c>
      <c r="D221" t="s">
        <v>57</v>
      </c>
      <c r="E221" t="s">
        <v>133</v>
      </c>
      <c r="F221" t="s">
        <v>9</v>
      </c>
      <c r="G221">
        <v>30</v>
      </c>
      <c r="H221" t="s">
        <v>10</v>
      </c>
      <c r="I221">
        <v>0</v>
      </c>
      <c r="J221" t="s">
        <v>11</v>
      </c>
      <c r="K221" s="21">
        <v>27308</v>
      </c>
    </row>
    <row r="222" spans="1:11" x14ac:dyDescent="0.25">
      <c r="A222">
        <v>23853</v>
      </c>
      <c r="B222" t="s">
        <v>1295</v>
      </c>
      <c r="C222" s="5">
        <v>43571.479166666664</v>
      </c>
      <c r="D222" t="s">
        <v>57</v>
      </c>
      <c r="E222" t="s">
        <v>133</v>
      </c>
      <c r="F222" t="s">
        <v>9</v>
      </c>
      <c r="G222">
        <v>30</v>
      </c>
      <c r="H222" t="s">
        <v>10</v>
      </c>
      <c r="J222" t="s">
        <v>11</v>
      </c>
      <c r="K222" s="21">
        <v>23665</v>
      </c>
    </row>
    <row r="223" spans="1:11" x14ac:dyDescent="0.25">
      <c r="A223">
        <v>12322</v>
      </c>
      <c r="B223" t="s">
        <v>1296</v>
      </c>
      <c r="C223" s="5">
        <v>43572.385416666664</v>
      </c>
      <c r="D223" t="s">
        <v>57</v>
      </c>
      <c r="E223" t="s">
        <v>133</v>
      </c>
      <c r="F223" t="s">
        <v>9</v>
      </c>
      <c r="G223">
        <v>30</v>
      </c>
      <c r="H223" t="s">
        <v>10</v>
      </c>
      <c r="I223">
        <v>0</v>
      </c>
      <c r="J223" t="s">
        <v>11</v>
      </c>
      <c r="K223" s="21">
        <v>18904</v>
      </c>
    </row>
    <row r="224" spans="1:11" x14ac:dyDescent="0.25">
      <c r="A224">
        <v>36197</v>
      </c>
      <c r="B224" t="s">
        <v>1088</v>
      </c>
      <c r="C224" s="5">
        <v>43572.416666666664</v>
      </c>
      <c r="D224" t="s">
        <v>57</v>
      </c>
      <c r="E224" t="s">
        <v>133</v>
      </c>
      <c r="F224" t="s">
        <v>9</v>
      </c>
      <c r="G224">
        <v>30</v>
      </c>
      <c r="H224" t="s">
        <v>10</v>
      </c>
      <c r="I224">
        <v>0</v>
      </c>
      <c r="J224" t="s">
        <v>11</v>
      </c>
      <c r="K224" s="21">
        <v>18872</v>
      </c>
    </row>
    <row r="225" spans="1:11" x14ac:dyDescent="0.25">
      <c r="A225">
        <v>4978</v>
      </c>
      <c r="B225" t="s">
        <v>787</v>
      </c>
      <c r="C225" s="5">
        <v>43572.447916666664</v>
      </c>
      <c r="D225" t="s">
        <v>57</v>
      </c>
      <c r="E225" t="s">
        <v>133</v>
      </c>
      <c r="F225" t="s">
        <v>9</v>
      </c>
      <c r="G225">
        <v>30</v>
      </c>
      <c r="H225" t="s">
        <v>10</v>
      </c>
      <c r="J225" t="s">
        <v>11</v>
      </c>
      <c r="K225" s="21">
        <v>18307</v>
      </c>
    </row>
    <row r="226" spans="1:11" x14ac:dyDescent="0.25">
      <c r="A226">
        <v>18099</v>
      </c>
      <c r="B226" t="s">
        <v>1013</v>
      </c>
      <c r="C226" s="5">
        <v>43572.520833333336</v>
      </c>
      <c r="D226" t="s">
        <v>57</v>
      </c>
      <c r="E226" t="s">
        <v>133</v>
      </c>
      <c r="F226" t="s">
        <v>9</v>
      </c>
      <c r="G226">
        <v>30</v>
      </c>
      <c r="H226" t="s">
        <v>10</v>
      </c>
      <c r="I226">
        <v>0</v>
      </c>
      <c r="J226" t="s">
        <v>17</v>
      </c>
      <c r="K226" s="21">
        <v>16265</v>
      </c>
    </row>
    <row r="227" spans="1:11" x14ac:dyDescent="0.25">
      <c r="A227">
        <v>13251</v>
      </c>
      <c r="B227" t="s">
        <v>1297</v>
      </c>
      <c r="C227" s="5">
        <v>43572.59375</v>
      </c>
      <c r="D227" t="s">
        <v>57</v>
      </c>
      <c r="E227" t="s">
        <v>133</v>
      </c>
      <c r="F227" t="s">
        <v>9</v>
      </c>
      <c r="G227">
        <v>30</v>
      </c>
      <c r="H227" t="s">
        <v>10</v>
      </c>
      <c r="J227" t="s">
        <v>11</v>
      </c>
      <c r="K227" s="21">
        <v>20242</v>
      </c>
    </row>
    <row r="228" spans="1:11" x14ac:dyDescent="0.25">
      <c r="A228">
        <v>4040</v>
      </c>
      <c r="B228" t="s">
        <v>1092</v>
      </c>
      <c r="C228" s="5">
        <v>43584.479166666664</v>
      </c>
      <c r="D228" t="s">
        <v>57</v>
      </c>
      <c r="E228" t="s">
        <v>133</v>
      </c>
      <c r="F228" t="s">
        <v>9</v>
      </c>
      <c r="G228">
        <v>30</v>
      </c>
      <c r="H228" t="s">
        <v>10</v>
      </c>
      <c r="J228" t="s">
        <v>11</v>
      </c>
      <c r="K228" s="21">
        <v>21987</v>
      </c>
    </row>
    <row r="229" spans="1:11" x14ac:dyDescent="0.25">
      <c r="A229">
        <v>25929</v>
      </c>
      <c r="B229" t="s">
        <v>916</v>
      </c>
      <c r="C229" s="5">
        <v>43584.520833333336</v>
      </c>
      <c r="D229" t="s">
        <v>57</v>
      </c>
      <c r="E229" t="s">
        <v>133</v>
      </c>
      <c r="F229" t="s">
        <v>9</v>
      </c>
      <c r="G229">
        <v>30</v>
      </c>
      <c r="H229" t="s">
        <v>10</v>
      </c>
      <c r="J229" t="s">
        <v>11</v>
      </c>
      <c r="K229" s="21">
        <v>12486</v>
      </c>
    </row>
    <row r="230" spans="1:11" x14ac:dyDescent="0.25">
      <c r="A230">
        <v>36140</v>
      </c>
      <c r="B230" t="s">
        <v>1014</v>
      </c>
      <c r="C230" s="5">
        <v>43584.541666666664</v>
      </c>
      <c r="D230" t="s">
        <v>57</v>
      </c>
      <c r="E230" t="s">
        <v>133</v>
      </c>
      <c r="F230" t="s">
        <v>9</v>
      </c>
      <c r="G230">
        <v>30</v>
      </c>
      <c r="H230" t="s">
        <v>10</v>
      </c>
      <c r="J230" t="s">
        <v>11</v>
      </c>
      <c r="K230" s="21">
        <v>25802</v>
      </c>
    </row>
    <row r="231" spans="1:11" x14ac:dyDescent="0.25">
      <c r="A231">
        <v>11051</v>
      </c>
      <c r="B231" t="s">
        <v>1287</v>
      </c>
      <c r="C231" s="5">
        <v>43584.5625</v>
      </c>
      <c r="D231" t="s">
        <v>57</v>
      </c>
      <c r="E231" t="s">
        <v>133</v>
      </c>
      <c r="F231" t="s">
        <v>9</v>
      </c>
      <c r="G231">
        <v>30</v>
      </c>
      <c r="H231" t="s">
        <v>10</v>
      </c>
      <c r="J231" t="s">
        <v>11</v>
      </c>
      <c r="K231" s="21">
        <v>16201</v>
      </c>
    </row>
    <row r="232" spans="1:11" x14ac:dyDescent="0.25">
      <c r="A232">
        <v>15846</v>
      </c>
      <c r="B232" t="s">
        <v>1089</v>
      </c>
      <c r="C232" s="5">
        <v>43585.46875</v>
      </c>
      <c r="D232" t="s">
        <v>57</v>
      </c>
      <c r="E232" t="s">
        <v>133</v>
      </c>
      <c r="F232" t="s">
        <v>9</v>
      </c>
      <c r="G232">
        <v>30</v>
      </c>
      <c r="H232" t="s">
        <v>10</v>
      </c>
      <c r="I232">
        <v>0</v>
      </c>
      <c r="J232" t="s">
        <v>11</v>
      </c>
      <c r="K232" s="21">
        <v>21335</v>
      </c>
    </row>
    <row r="233" spans="1:11" x14ac:dyDescent="0.25">
      <c r="A233">
        <v>31269</v>
      </c>
      <c r="B233" t="s">
        <v>1012</v>
      </c>
      <c r="C233" s="5">
        <v>43585.520833333336</v>
      </c>
      <c r="D233" t="s">
        <v>57</v>
      </c>
      <c r="E233" t="s">
        <v>133</v>
      </c>
      <c r="F233" t="s">
        <v>9</v>
      </c>
      <c r="G233">
        <v>30</v>
      </c>
      <c r="H233" t="s">
        <v>10</v>
      </c>
      <c r="J233" t="s">
        <v>11</v>
      </c>
      <c r="K233" s="21">
        <v>19543</v>
      </c>
    </row>
    <row r="234" spans="1:11" x14ac:dyDescent="0.25">
      <c r="A234">
        <v>10893</v>
      </c>
      <c r="B234" t="s">
        <v>1299</v>
      </c>
      <c r="C234" s="5">
        <v>43585.541666666664</v>
      </c>
      <c r="D234" t="s">
        <v>57</v>
      </c>
      <c r="E234" t="s">
        <v>133</v>
      </c>
      <c r="F234" t="s">
        <v>9</v>
      </c>
      <c r="G234">
        <v>30</v>
      </c>
      <c r="H234" t="s">
        <v>10</v>
      </c>
      <c r="J234" t="s">
        <v>11</v>
      </c>
      <c r="K234" s="21">
        <v>14410</v>
      </c>
    </row>
    <row r="235" spans="1:11" x14ac:dyDescent="0.25">
      <c r="A235">
        <v>17418</v>
      </c>
      <c r="B235" t="s">
        <v>1300</v>
      </c>
      <c r="C235" s="5">
        <v>43585.625</v>
      </c>
      <c r="D235" t="s">
        <v>57</v>
      </c>
      <c r="E235" t="s">
        <v>133</v>
      </c>
      <c r="F235" t="s">
        <v>9</v>
      </c>
      <c r="G235">
        <v>30</v>
      </c>
      <c r="H235" t="s">
        <v>10</v>
      </c>
      <c r="J235" t="s">
        <v>11</v>
      </c>
      <c r="K235" s="21">
        <v>17339</v>
      </c>
    </row>
    <row r="236" spans="1:11" x14ac:dyDescent="0.25">
      <c r="A236">
        <v>28448</v>
      </c>
      <c r="B236" t="s">
        <v>608</v>
      </c>
      <c r="C236" s="5">
        <v>43556.520833333336</v>
      </c>
      <c r="D236" t="s">
        <v>57</v>
      </c>
      <c r="E236" t="s">
        <v>133</v>
      </c>
      <c r="F236" t="s">
        <v>9</v>
      </c>
      <c r="G236">
        <v>45</v>
      </c>
      <c r="H236" t="s">
        <v>10</v>
      </c>
      <c r="J236" t="s">
        <v>11</v>
      </c>
      <c r="K236" s="21">
        <v>20460</v>
      </c>
    </row>
    <row r="237" spans="1:11" x14ac:dyDescent="0.25">
      <c r="A237">
        <v>18099</v>
      </c>
      <c r="B237" t="s">
        <v>1013</v>
      </c>
      <c r="C237" s="5">
        <v>43557.541666666664</v>
      </c>
      <c r="D237" t="s">
        <v>57</v>
      </c>
      <c r="E237" t="s">
        <v>133</v>
      </c>
      <c r="F237" t="s">
        <v>9</v>
      </c>
      <c r="G237">
        <v>45</v>
      </c>
      <c r="H237" t="s">
        <v>10</v>
      </c>
      <c r="J237" t="s">
        <v>17</v>
      </c>
      <c r="K237" s="21">
        <v>16265</v>
      </c>
    </row>
    <row r="238" spans="1:11" x14ac:dyDescent="0.25">
      <c r="A238">
        <v>2152</v>
      </c>
      <c r="B238" t="s">
        <v>826</v>
      </c>
      <c r="C238" s="5">
        <v>43558.46875</v>
      </c>
      <c r="D238" t="s">
        <v>57</v>
      </c>
      <c r="E238" t="s">
        <v>133</v>
      </c>
      <c r="F238" t="s">
        <v>9</v>
      </c>
      <c r="G238">
        <v>45</v>
      </c>
      <c r="H238" t="s">
        <v>10</v>
      </c>
      <c r="J238" t="s">
        <v>11</v>
      </c>
      <c r="K238" s="21">
        <v>18315</v>
      </c>
    </row>
    <row r="239" spans="1:11" x14ac:dyDescent="0.25">
      <c r="A239">
        <v>4481</v>
      </c>
      <c r="B239" t="s">
        <v>1225</v>
      </c>
      <c r="C239" s="5">
        <v>43558.520833333336</v>
      </c>
      <c r="D239" t="s">
        <v>57</v>
      </c>
      <c r="E239" t="s">
        <v>133</v>
      </c>
      <c r="F239" t="s">
        <v>9</v>
      </c>
      <c r="G239">
        <v>45</v>
      </c>
      <c r="H239" t="s">
        <v>10</v>
      </c>
      <c r="J239" t="s">
        <v>11</v>
      </c>
      <c r="K239" s="21">
        <v>34271</v>
      </c>
    </row>
    <row r="240" spans="1:11" x14ac:dyDescent="0.25">
      <c r="A240">
        <v>35570</v>
      </c>
      <c r="B240" t="s">
        <v>898</v>
      </c>
      <c r="C240" s="5">
        <v>43563.46875</v>
      </c>
      <c r="D240" t="s">
        <v>57</v>
      </c>
      <c r="E240" t="s">
        <v>133</v>
      </c>
      <c r="F240" t="s">
        <v>9</v>
      </c>
      <c r="G240">
        <v>45</v>
      </c>
      <c r="H240" t="s">
        <v>10</v>
      </c>
      <c r="J240" t="s">
        <v>11</v>
      </c>
      <c r="K240" s="21">
        <v>22392</v>
      </c>
    </row>
    <row r="241" spans="1:11" x14ac:dyDescent="0.25">
      <c r="A241">
        <v>25929</v>
      </c>
      <c r="B241" t="s">
        <v>916</v>
      </c>
      <c r="C241" s="5">
        <v>43563.520833333336</v>
      </c>
      <c r="D241" t="s">
        <v>57</v>
      </c>
      <c r="E241" t="s">
        <v>133</v>
      </c>
      <c r="F241" t="s">
        <v>9</v>
      </c>
      <c r="G241">
        <v>45</v>
      </c>
      <c r="H241" t="s">
        <v>10</v>
      </c>
      <c r="J241" t="s">
        <v>11</v>
      </c>
      <c r="K241" s="21">
        <v>12486</v>
      </c>
    </row>
    <row r="242" spans="1:11" x14ac:dyDescent="0.25">
      <c r="A242">
        <v>28448</v>
      </c>
      <c r="B242" t="s">
        <v>608</v>
      </c>
      <c r="C242" s="5">
        <v>43564.520833333336</v>
      </c>
      <c r="D242" t="s">
        <v>57</v>
      </c>
      <c r="E242" t="s">
        <v>133</v>
      </c>
      <c r="F242" t="s">
        <v>9</v>
      </c>
      <c r="G242">
        <v>45</v>
      </c>
      <c r="H242" t="s">
        <v>10</v>
      </c>
      <c r="J242" t="s">
        <v>11</v>
      </c>
      <c r="K242" s="21">
        <v>20460</v>
      </c>
    </row>
    <row r="243" spans="1:11" x14ac:dyDescent="0.25">
      <c r="A243">
        <v>35487</v>
      </c>
      <c r="B243" t="s">
        <v>899</v>
      </c>
      <c r="C243" s="5">
        <v>43564.59375</v>
      </c>
      <c r="D243" t="s">
        <v>57</v>
      </c>
      <c r="E243" t="s">
        <v>133</v>
      </c>
      <c r="F243" t="s">
        <v>9</v>
      </c>
      <c r="G243">
        <v>45</v>
      </c>
      <c r="H243" t="s">
        <v>10</v>
      </c>
      <c r="J243" t="s">
        <v>11</v>
      </c>
      <c r="K243" s="21">
        <v>11908</v>
      </c>
    </row>
    <row r="244" spans="1:11" x14ac:dyDescent="0.25">
      <c r="A244">
        <v>36140</v>
      </c>
      <c r="B244" t="s">
        <v>1014</v>
      </c>
      <c r="C244" s="5">
        <v>43570.458333333336</v>
      </c>
      <c r="D244" t="s">
        <v>57</v>
      </c>
      <c r="E244" t="s">
        <v>133</v>
      </c>
      <c r="F244" t="s">
        <v>9</v>
      </c>
      <c r="G244">
        <v>45</v>
      </c>
      <c r="H244" t="s">
        <v>10</v>
      </c>
      <c r="J244" t="s">
        <v>11</v>
      </c>
      <c r="K244" s="21">
        <v>25802</v>
      </c>
    </row>
    <row r="245" spans="1:11" x14ac:dyDescent="0.25">
      <c r="A245">
        <v>5365</v>
      </c>
      <c r="B245" t="s">
        <v>1293</v>
      </c>
      <c r="C245" s="5">
        <v>43570.520833333336</v>
      </c>
      <c r="D245" t="s">
        <v>57</v>
      </c>
      <c r="E245" t="s">
        <v>133</v>
      </c>
      <c r="F245" t="s">
        <v>9</v>
      </c>
      <c r="G245">
        <v>45</v>
      </c>
      <c r="H245" t="s">
        <v>10</v>
      </c>
      <c r="J245" t="s">
        <v>11</v>
      </c>
      <c r="K245" s="21">
        <v>15534</v>
      </c>
    </row>
    <row r="246" spans="1:11" x14ac:dyDescent="0.25">
      <c r="A246">
        <v>2152</v>
      </c>
      <c r="B246" t="s">
        <v>826</v>
      </c>
      <c r="C246" s="5">
        <v>43572.46875</v>
      </c>
      <c r="D246" t="s">
        <v>57</v>
      </c>
      <c r="E246" t="s">
        <v>133</v>
      </c>
      <c r="F246" t="s">
        <v>9</v>
      </c>
      <c r="G246">
        <v>45</v>
      </c>
      <c r="H246" t="s">
        <v>10</v>
      </c>
      <c r="J246" t="s">
        <v>11</v>
      </c>
      <c r="K246" s="21">
        <v>18315</v>
      </c>
    </row>
    <row r="247" spans="1:11" x14ac:dyDescent="0.25">
      <c r="A247">
        <v>36186</v>
      </c>
      <c r="B247" t="s">
        <v>1010</v>
      </c>
      <c r="C247" s="5">
        <v>43572.5625</v>
      </c>
      <c r="D247" t="s">
        <v>57</v>
      </c>
      <c r="E247" t="s">
        <v>133</v>
      </c>
      <c r="F247" t="s">
        <v>9</v>
      </c>
      <c r="G247">
        <v>45</v>
      </c>
      <c r="H247" t="s">
        <v>10</v>
      </c>
      <c r="I247">
        <v>0</v>
      </c>
      <c r="J247" t="s">
        <v>11</v>
      </c>
      <c r="K247" s="21">
        <v>20511</v>
      </c>
    </row>
    <row r="248" spans="1:11" x14ac:dyDescent="0.25">
      <c r="A248">
        <v>35023</v>
      </c>
      <c r="B248" t="s">
        <v>832</v>
      </c>
      <c r="C248" s="5">
        <v>43584.583333333336</v>
      </c>
      <c r="D248" t="s">
        <v>57</v>
      </c>
      <c r="E248" t="s">
        <v>133</v>
      </c>
      <c r="F248" t="s">
        <v>9</v>
      </c>
      <c r="G248">
        <v>45</v>
      </c>
      <c r="H248" t="s">
        <v>10</v>
      </c>
      <c r="J248" t="s">
        <v>11</v>
      </c>
      <c r="K248" s="21">
        <v>23414</v>
      </c>
    </row>
    <row r="249" spans="1:11" x14ac:dyDescent="0.25">
      <c r="A249">
        <v>4978</v>
      </c>
      <c r="B249" t="s">
        <v>787</v>
      </c>
      <c r="C249" s="5">
        <v>43585.4375</v>
      </c>
      <c r="D249" t="s">
        <v>57</v>
      </c>
      <c r="E249" t="s">
        <v>133</v>
      </c>
      <c r="F249" t="s">
        <v>9</v>
      </c>
      <c r="G249">
        <v>45</v>
      </c>
      <c r="H249" t="s">
        <v>10</v>
      </c>
      <c r="J249" t="s">
        <v>11</v>
      </c>
      <c r="K249" s="21">
        <v>18307</v>
      </c>
    </row>
    <row r="250" spans="1:11" x14ac:dyDescent="0.25">
      <c r="A250">
        <v>18099</v>
      </c>
      <c r="B250" t="s">
        <v>1013</v>
      </c>
      <c r="C250" s="5">
        <v>43585.5625</v>
      </c>
      <c r="D250" t="s">
        <v>57</v>
      </c>
      <c r="E250" t="s">
        <v>133</v>
      </c>
      <c r="F250" t="s">
        <v>9</v>
      </c>
      <c r="G250">
        <v>45</v>
      </c>
      <c r="H250" t="s">
        <v>10</v>
      </c>
      <c r="I250">
        <v>0</v>
      </c>
      <c r="J250" t="s">
        <v>17</v>
      </c>
      <c r="K250" s="21">
        <v>16265</v>
      </c>
    </row>
    <row r="251" spans="1:11" x14ac:dyDescent="0.25">
      <c r="A251">
        <v>25929</v>
      </c>
      <c r="B251" t="s">
        <v>916</v>
      </c>
      <c r="C251" s="5">
        <v>43556.552083333336</v>
      </c>
      <c r="D251" t="s">
        <v>57</v>
      </c>
      <c r="E251" t="s">
        <v>133</v>
      </c>
      <c r="F251" t="s">
        <v>9</v>
      </c>
      <c r="G251">
        <v>60</v>
      </c>
      <c r="H251" t="s">
        <v>10</v>
      </c>
      <c r="I251">
        <v>0</v>
      </c>
      <c r="J251" t="s">
        <v>11</v>
      </c>
      <c r="K251" s="21">
        <v>12486</v>
      </c>
    </row>
    <row r="252" spans="1:11" x14ac:dyDescent="0.25">
      <c r="A252">
        <v>11051</v>
      </c>
      <c r="B252" t="s">
        <v>1287</v>
      </c>
      <c r="C252" s="5">
        <v>43563.40625</v>
      </c>
      <c r="D252" t="s">
        <v>57</v>
      </c>
      <c r="E252" t="s">
        <v>133</v>
      </c>
      <c r="F252" t="s">
        <v>9</v>
      </c>
      <c r="G252">
        <v>60</v>
      </c>
      <c r="H252" t="s">
        <v>10</v>
      </c>
      <c r="J252" t="s">
        <v>11</v>
      </c>
      <c r="K252" s="21">
        <v>16201</v>
      </c>
    </row>
    <row r="253" spans="1:11" x14ac:dyDescent="0.25">
      <c r="A253">
        <v>22648</v>
      </c>
      <c r="B253" t="s">
        <v>962</v>
      </c>
      <c r="C253" s="5">
        <v>43563.552083333336</v>
      </c>
      <c r="D253" t="s">
        <v>57</v>
      </c>
      <c r="E253" t="s">
        <v>133</v>
      </c>
      <c r="F253" t="s">
        <v>9</v>
      </c>
      <c r="G253">
        <v>75</v>
      </c>
      <c r="H253" t="s">
        <v>10</v>
      </c>
      <c r="J253" t="s">
        <v>11</v>
      </c>
      <c r="K253" s="21">
        <v>13650</v>
      </c>
    </row>
    <row r="254" spans="1:11" x14ac:dyDescent="0.25">
      <c r="A254">
        <v>36025</v>
      </c>
      <c r="B254" t="s">
        <v>1087</v>
      </c>
      <c r="C254" s="5">
        <v>43584.614583333336</v>
      </c>
      <c r="D254" t="s">
        <v>57</v>
      </c>
      <c r="E254" t="s">
        <v>133</v>
      </c>
      <c r="F254" t="s">
        <v>9</v>
      </c>
      <c r="G254">
        <v>75</v>
      </c>
      <c r="H254" t="s">
        <v>10</v>
      </c>
      <c r="J254" t="s">
        <v>11</v>
      </c>
      <c r="K254" s="21">
        <v>16683</v>
      </c>
    </row>
    <row r="255" spans="1:11" x14ac:dyDescent="0.25">
      <c r="A255">
        <v>27901</v>
      </c>
      <c r="B255" t="s">
        <v>1015</v>
      </c>
      <c r="C255" s="5">
        <v>43557.395833333336</v>
      </c>
      <c r="D255" t="s">
        <v>57</v>
      </c>
      <c r="E255" t="s">
        <v>133</v>
      </c>
      <c r="F255" t="s">
        <v>9</v>
      </c>
      <c r="G255">
        <v>90</v>
      </c>
      <c r="H255" t="s">
        <v>10</v>
      </c>
      <c r="J255" t="s">
        <v>11</v>
      </c>
      <c r="K255" s="21">
        <v>21746</v>
      </c>
    </row>
    <row r="256" spans="1:11" x14ac:dyDescent="0.25">
      <c r="A256">
        <v>11604</v>
      </c>
      <c r="B256" t="s">
        <v>1286</v>
      </c>
      <c r="C256" s="5">
        <v>43563.34375</v>
      </c>
      <c r="D256" t="s">
        <v>57</v>
      </c>
      <c r="E256" t="s">
        <v>133</v>
      </c>
      <c r="F256" t="s">
        <v>9</v>
      </c>
      <c r="G256">
        <v>90</v>
      </c>
      <c r="H256" t="s">
        <v>10</v>
      </c>
      <c r="J256" t="s">
        <v>11</v>
      </c>
      <c r="K256" s="21">
        <v>25066</v>
      </c>
    </row>
    <row r="257" spans="1:11" x14ac:dyDescent="0.25">
      <c r="A257">
        <v>28667</v>
      </c>
      <c r="B257" t="s">
        <v>1090</v>
      </c>
      <c r="C257" s="5">
        <v>43563.604166666664</v>
      </c>
      <c r="D257" t="s">
        <v>57</v>
      </c>
      <c r="E257" t="s">
        <v>133</v>
      </c>
      <c r="F257" t="s">
        <v>9</v>
      </c>
      <c r="G257">
        <v>90</v>
      </c>
      <c r="H257" t="s">
        <v>10</v>
      </c>
      <c r="J257" t="s">
        <v>11</v>
      </c>
      <c r="K257" s="21">
        <v>17032</v>
      </c>
    </row>
    <row r="258" spans="1:11" x14ac:dyDescent="0.25">
      <c r="A258">
        <v>36382</v>
      </c>
      <c r="B258" t="s">
        <v>1292</v>
      </c>
      <c r="C258" s="5">
        <v>43565.604166666664</v>
      </c>
      <c r="D258" t="s">
        <v>57</v>
      </c>
      <c r="E258" t="s">
        <v>133</v>
      </c>
      <c r="F258" t="s">
        <v>9</v>
      </c>
      <c r="G258">
        <v>90</v>
      </c>
      <c r="H258" t="s">
        <v>10</v>
      </c>
      <c r="J258" t="s">
        <v>11</v>
      </c>
      <c r="K258" s="21">
        <v>16003</v>
      </c>
    </row>
    <row r="259" spans="1:11" x14ac:dyDescent="0.25">
      <c r="A259">
        <v>36373</v>
      </c>
      <c r="B259" t="s">
        <v>1298</v>
      </c>
      <c r="C259" s="5">
        <v>43585.375</v>
      </c>
      <c r="D259" t="s">
        <v>57</v>
      </c>
      <c r="E259" t="s">
        <v>133</v>
      </c>
      <c r="F259" t="s">
        <v>9</v>
      </c>
      <c r="G259">
        <v>90</v>
      </c>
      <c r="H259" t="s">
        <v>10</v>
      </c>
      <c r="J259" t="s">
        <v>17</v>
      </c>
      <c r="K259" s="21">
        <v>37092</v>
      </c>
    </row>
    <row r="260" spans="1:11" x14ac:dyDescent="0.25">
      <c r="A260">
        <v>34640</v>
      </c>
      <c r="B260" t="s">
        <v>495</v>
      </c>
      <c r="C260" s="5">
        <v>43556.395833333336</v>
      </c>
      <c r="D260" t="s">
        <v>57</v>
      </c>
      <c r="E260" t="s">
        <v>133</v>
      </c>
      <c r="F260" t="s">
        <v>9</v>
      </c>
      <c r="G260">
        <v>105</v>
      </c>
      <c r="H260" t="s">
        <v>10</v>
      </c>
      <c r="J260" t="s">
        <v>11</v>
      </c>
      <c r="K260" s="21">
        <v>38457</v>
      </c>
    </row>
    <row r="261" spans="1:11" x14ac:dyDescent="0.25">
      <c r="A261">
        <v>25929</v>
      </c>
      <c r="B261" t="s">
        <v>916</v>
      </c>
      <c r="C261" s="5">
        <v>43571.416666666664</v>
      </c>
      <c r="D261" t="s">
        <v>57</v>
      </c>
      <c r="E261" t="s">
        <v>133</v>
      </c>
      <c r="F261" t="s">
        <v>9</v>
      </c>
      <c r="G261">
        <v>105</v>
      </c>
      <c r="H261" t="s">
        <v>10</v>
      </c>
      <c r="I261">
        <v>0</v>
      </c>
      <c r="J261" t="s">
        <v>11</v>
      </c>
      <c r="K261" s="21">
        <v>12486</v>
      </c>
    </row>
    <row r="262" spans="1:11" x14ac:dyDescent="0.25">
      <c r="A262">
        <v>27825</v>
      </c>
      <c r="B262" t="s">
        <v>353</v>
      </c>
      <c r="C262" s="5">
        <v>43564.364583333336</v>
      </c>
      <c r="D262" t="s">
        <v>57</v>
      </c>
      <c r="E262" t="s">
        <v>133</v>
      </c>
      <c r="F262" t="s">
        <v>9</v>
      </c>
      <c r="G262">
        <v>120</v>
      </c>
      <c r="H262" t="s">
        <v>10</v>
      </c>
      <c r="J262" t="s">
        <v>11</v>
      </c>
      <c r="K262" s="21">
        <v>17823</v>
      </c>
    </row>
    <row r="263" spans="1:11" x14ac:dyDescent="0.25">
      <c r="A263">
        <v>36197</v>
      </c>
      <c r="B263" t="s">
        <v>1088</v>
      </c>
      <c r="C263" s="5">
        <v>43565.416666666664</v>
      </c>
      <c r="D263" t="s">
        <v>57</v>
      </c>
      <c r="E263" t="s">
        <v>133</v>
      </c>
      <c r="F263" t="s">
        <v>9</v>
      </c>
      <c r="G263">
        <v>120</v>
      </c>
      <c r="H263" t="s">
        <v>10</v>
      </c>
      <c r="J263" t="s">
        <v>11</v>
      </c>
      <c r="K263" s="21">
        <v>18872</v>
      </c>
    </row>
    <row r="264" spans="1:11" x14ac:dyDescent="0.25">
      <c r="A264">
        <v>22648</v>
      </c>
      <c r="B264" t="s">
        <v>962</v>
      </c>
      <c r="C264" s="5">
        <v>43584.395833333336</v>
      </c>
      <c r="D264" t="s">
        <v>57</v>
      </c>
      <c r="E264" t="s">
        <v>133</v>
      </c>
      <c r="F264" t="s">
        <v>9</v>
      </c>
      <c r="G264">
        <v>120</v>
      </c>
      <c r="H264" t="s">
        <v>10</v>
      </c>
      <c r="J264" t="s">
        <v>11</v>
      </c>
      <c r="K264" s="21">
        <v>13650</v>
      </c>
    </row>
    <row r="265" spans="1:11" x14ac:dyDescent="0.25">
      <c r="A265">
        <v>27454</v>
      </c>
      <c r="B265" t="s">
        <v>1011</v>
      </c>
      <c r="C265" s="5">
        <v>43558.552083333336</v>
      </c>
      <c r="D265" t="s">
        <v>57</v>
      </c>
      <c r="E265" t="s">
        <v>133</v>
      </c>
      <c r="F265" t="s">
        <v>9</v>
      </c>
      <c r="G265">
        <v>135</v>
      </c>
      <c r="H265" t="s">
        <v>10</v>
      </c>
      <c r="J265" t="s">
        <v>11</v>
      </c>
      <c r="K265" s="21">
        <v>15349</v>
      </c>
    </row>
    <row r="266" spans="1:11" x14ac:dyDescent="0.25">
      <c r="A266">
        <v>19990</v>
      </c>
      <c r="B266" t="s">
        <v>721</v>
      </c>
      <c r="C266" s="5">
        <v>43558.375</v>
      </c>
      <c r="D266" t="s">
        <v>256</v>
      </c>
      <c r="E266" t="s">
        <v>133</v>
      </c>
      <c r="F266" t="s">
        <v>9</v>
      </c>
      <c r="G266">
        <v>30</v>
      </c>
      <c r="H266" t="s">
        <v>10</v>
      </c>
      <c r="J266" t="s">
        <v>11</v>
      </c>
      <c r="K266" s="21">
        <v>32550</v>
      </c>
    </row>
    <row r="267" spans="1:11" x14ac:dyDescent="0.25">
      <c r="A267">
        <v>35441</v>
      </c>
      <c r="B267" t="s">
        <v>1155</v>
      </c>
      <c r="C267" s="5">
        <v>43558.395833333336</v>
      </c>
      <c r="D267" t="s">
        <v>256</v>
      </c>
      <c r="E267" t="s">
        <v>133</v>
      </c>
      <c r="F267" t="s">
        <v>9</v>
      </c>
      <c r="G267">
        <v>30</v>
      </c>
      <c r="H267" t="s">
        <v>10</v>
      </c>
      <c r="J267" t="s">
        <v>11</v>
      </c>
      <c r="K267" s="21">
        <v>19564</v>
      </c>
    </row>
    <row r="268" spans="1:11" x14ac:dyDescent="0.25">
      <c r="A268">
        <v>23717</v>
      </c>
      <c r="B268" t="s">
        <v>299</v>
      </c>
      <c r="C268" s="5">
        <v>43558.625</v>
      </c>
      <c r="D268" t="s">
        <v>256</v>
      </c>
      <c r="E268" t="s">
        <v>133</v>
      </c>
      <c r="F268" t="s">
        <v>9</v>
      </c>
      <c r="G268">
        <v>30</v>
      </c>
      <c r="H268" t="s">
        <v>10</v>
      </c>
      <c r="I268">
        <v>0</v>
      </c>
      <c r="J268" t="s">
        <v>11</v>
      </c>
      <c r="K268" s="21">
        <v>38803</v>
      </c>
    </row>
    <row r="269" spans="1:11" x14ac:dyDescent="0.25">
      <c r="A269">
        <v>25035</v>
      </c>
      <c r="B269" t="s">
        <v>610</v>
      </c>
      <c r="C269" s="5">
        <v>43579.34375</v>
      </c>
      <c r="D269" t="s">
        <v>256</v>
      </c>
      <c r="E269" t="s">
        <v>133</v>
      </c>
      <c r="F269" t="s">
        <v>9</v>
      </c>
      <c r="G269">
        <v>30</v>
      </c>
      <c r="H269" t="s">
        <v>10</v>
      </c>
      <c r="J269" t="s">
        <v>11</v>
      </c>
      <c r="K269" s="21">
        <v>33426</v>
      </c>
    </row>
    <row r="270" spans="1:11" x14ac:dyDescent="0.25">
      <c r="A270">
        <v>16113</v>
      </c>
      <c r="B270" t="s">
        <v>929</v>
      </c>
      <c r="C270" s="5">
        <v>43579.46875</v>
      </c>
      <c r="D270" t="s">
        <v>256</v>
      </c>
      <c r="E270" t="s">
        <v>133</v>
      </c>
      <c r="F270" t="s">
        <v>9</v>
      </c>
      <c r="G270">
        <v>30</v>
      </c>
      <c r="H270" t="s">
        <v>10</v>
      </c>
      <c r="I270">
        <v>0</v>
      </c>
      <c r="J270" t="s">
        <v>11</v>
      </c>
      <c r="K270" s="21">
        <v>17424</v>
      </c>
    </row>
    <row r="271" spans="1:11" x14ac:dyDescent="0.25">
      <c r="A271">
        <v>35694</v>
      </c>
      <c r="B271" t="s">
        <v>989</v>
      </c>
      <c r="C271" s="5">
        <v>43579.520833333336</v>
      </c>
      <c r="D271" t="s">
        <v>256</v>
      </c>
      <c r="E271" t="s">
        <v>133</v>
      </c>
      <c r="F271" t="s">
        <v>9</v>
      </c>
      <c r="G271">
        <v>30</v>
      </c>
      <c r="H271" t="s">
        <v>10</v>
      </c>
      <c r="J271" t="s">
        <v>11</v>
      </c>
      <c r="K271" s="21">
        <v>23051</v>
      </c>
    </row>
    <row r="272" spans="1:11" x14ac:dyDescent="0.25">
      <c r="A272">
        <v>9044</v>
      </c>
      <c r="B272" t="s">
        <v>29</v>
      </c>
      <c r="C272" s="5">
        <v>43579.583333333336</v>
      </c>
      <c r="D272" t="s">
        <v>256</v>
      </c>
      <c r="E272" t="s">
        <v>133</v>
      </c>
      <c r="F272" t="s">
        <v>9</v>
      </c>
      <c r="G272">
        <v>30</v>
      </c>
      <c r="H272" t="s">
        <v>10</v>
      </c>
      <c r="J272" t="s">
        <v>11</v>
      </c>
      <c r="K272" s="21">
        <v>28278</v>
      </c>
    </row>
    <row r="273" spans="1:11" x14ac:dyDescent="0.25">
      <c r="A273">
        <v>34005</v>
      </c>
      <c r="B273" t="s">
        <v>580</v>
      </c>
      <c r="C273" s="5">
        <v>43558.34375</v>
      </c>
      <c r="D273" t="s">
        <v>256</v>
      </c>
      <c r="E273" t="s">
        <v>133</v>
      </c>
      <c r="F273" t="s">
        <v>9</v>
      </c>
      <c r="G273">
        <v>45</v>
      </c>
      <c r="H273" t="s">
        <v>10</v>
      </c>
      <c r="I273">
        <v>0</v>
      </c>
      <c r="J273" t="s">
        <v>11</v>
      </c>
      <c r="K273" s="21">
        <v>22736</v>
      </c>
    </row>
    <row r="274" spans="1:11" x14ac:dyDescent="0.25">
      <c r="A274">
        <v>23013</v>
      </c>
      <c r="B274" t="s">
        <v>1240</v>
      </c>
      <c r="C274" s="5">
        <v>43558.520833333336</v>
      </c>
      <c r="D274" t="s">
        <v>256</v>
      </c>
      <c r="E274" t="s">
        <v>133</v>
      </c>
      <c r="F274" t="s">
        <v>9</v>
      </c>
      <c r="G274">
        <v>45</v>
      </c>
      <c r="H274" t="s">
        <v>10</v>
      </c>
      <c r="I274">
        <v>0</v>
      </c>
      <c r="J274" t="s">
        <v>11</v>
      </c>
      <c r="K274" s="21">
        <v>34895</v>
      </c>
    </row>
    <row r="275" spans="1:11" x14ac:dyDescent="0.25">
      <c r="A275">
        <v>16904</v>
      </c>
      <c r="B275" t="s">
        <v>1301</v>
      </c>
      <c r="C275" s="5">
        <v>43572.416666666664</v>
      </c>
      <c r="D275" t="s">
        <v>256</v>
      </c>
      <c r="E275" t="s">
        <v>133</v>
      </c>
      <c r="F275" t="s">
        <v>9</v>
      </c>
      <c r="G275">
        <v>45</v>
      </c>
      <c r="H275" t="s">
        <v>10</v>
      </c>
      <c r="J275" t="s">
        <v>11</v>
      </c>
      <c r="K275" s="21">
        <v>29829</v>
      </c>
    </row>
    <row r="276" spans="1:11" x14ac:dyDescent="0.25">
      <c r="A276">
        <v>1230</v>
      </c>
      <c r="B276" t="s">
        <v>521</v>
      </c>
      <c r="C276" s="5">
        <v>43579.364583333336</v>
      </c>
      <c r="D276" t="s">
        <v>256</v>
      </c>
      <c r="E276" t="s">
        <v>133</v>
      </c>
      <c r="F276" t="s">
        <v>9</v>
      </c>
      <c r="G276">
        <v>60</v>
      </c>
      <c r="H276" t="s">
        <v>10</v>
      </c>
      <c r="I276">
        <v>0</v>
      </c>
      <c r="J276" t="s">
        <v>11</v>
      </c>
      <c r="K276" s="21">
        <v>31923</v>
      </c>
    </row>
    <row r="277" spans="1:11" x14ac:dyDescent="0.25">
      <c r="A277">
        <v>34931</v>
      </c>
      <c r="B277" t="s">
        <v>423</v>
      </c>
      <c r="C277" s="5">
        <v>43579.541666666664</v>
      </c>
      <c r="D277" t="s">
        <v>256</v>
      </c>
      <c r="E277" t="s">
        <v>133</v>
      </c>
      <c r="F277" t="s">
        <v>9</v>
      </c>
      <c r="G277">
        <v>60</v>
      </c>
      <c r="H277" t="s">
        <v>10</v>
      </c>
      <c r="J277" t="s">
        <v>11</v>
      </c>
      <c r="K277" s="21">
        <v>32468</v>
      </c>
    </row>
    <row r="278" spans="1:11" x14ac:dyDescent="0.25">
      <c r="A278">
        <v>31294</v>
      </c>
      <c r="B278" t="s">
        <v>831</v>
      </c>
      <c r="C278" s="5">
        <v>43579.604166666664</v>
      </c>
      <c r="D278" t="s">
        <v>256</v>
      </c>
      <c r="E278" t="s">
        <v>133</v>
      </c>
      <c r="F278" t="s">
        <v>9</v>
      </c>
      <c r="G278">
        <v>75</v>
      </c>
      <c r="H278" t="s">
        <v>10</v>
      </c>
      <c r="I278">
        <v>0</v>
      </c>
      <c r="J278" t="s">
        <v>11</v>
      </c>
      <c r="K278" s="21">
        <v>33055</v>
      </c>
    </row>
    <row r="279" spans="1:11" x14ac:dyDescent="0.25">
      <c r="A279">
        <v>35418</v>
      </c>
      <c r="B279" t="s">
        <v>871</v>
      </c>
      <c r="C279" s="5">
        <v>43558.416666666664</v>
      </c>
      <c r="D279" t="s">
        <v>256</v>
      </c>
      <c r="E279" t="s">
        <v>133</v>
      </c>
      <c r="F279" t="s">
        <v>9</v>
      </c>
      <c r="G279">
        <v>90</v>
      </c>
      <c r="H279" t="s">
        <v>10</v>
      </c>
      <c r="I279">
        <v>0</v>
      </c>
      <c r="J279" t="s">
        <v>11</v>
      </c>
      <c r="K279" s="21">
        <v>20779</v>
      </c>
    </row>
    <row r="280" spans="1:11" x14ac:dyDescent="0.25">
      <c r="A280">
        <v>35441</v>
      </c>
      <c r="B280" t="s">
        <v>1155</v>
      </c>
      <c r="C280" s="5">
        <v>43572.447916666664</v>
      </c>
      <c r="D280" t="s">
        <v>256</v>
      </c>
      <c r="E280" t="s">
        <v>133</v>
      </c>
      <c r="F280" t="s">
        <v>9</v>
      </c>
      <c r="G280">
        <v>90</v>
      </c>
      <c r="H280" t="s">
        <v>10</v>
      </c>
      <c r="I280">
        <v>0</v>
      </c>
      <c r="J280" t="s">
        <v>11</v>
      </c>
      <c r="K280" s="21">
        <v>19564</v>
      </c>
    </row>
    <row r="281" spans="1:11" x14ac:dyDescent="0.25">
      <c r="A281">
        <v>19990</v>
      </c>
      <c r="B281" t="s">
        <v>721</v>
      </c>
      <c r="C281" s="5">
        <v>43572.520833333336</v>
      </c>
      <c r="D281" t="s">
        <v>256</v>
      </c>
      <c r="E281" t="s">
        <v>133</v>
      </c>
      <c r="F281" t="s">
        <v>9</v>
      </c>
      <c r="G281">
        <v>90</v>
      </c>
      <c r="H281" t="s">
        <v>10</v>
      </c>
      <c r="J281" t="s">
        <v>11</v>
      </c>
      <c r="K281" s="21">
        <v>32550</v>
      </c>
    </row>
    <row r="282" spans="1:11" x14ac:dyDescent="0.25">
      <c r="A282">
        <v>8320</v>
      </c>
      <c r="B282" t="s">
        <v>810</v>
      </c>
      <c r="C282" s="5">
        <v>43579.40625</v>
      </c>
      <c r="D282" t="s">
        <v>256</v>
      </c>
      <c r="E282" t="s">
        <v>133</v>
      </c>
      <c r="F282" t="s">
        <v>9</v>
      </c>
      <c r="G282">
        <v>90</v>
      </c>
      <c r="H282" t="s">
        <v>10</v>
      </c>
      <c r="J282" t="s">
        <v>11</v>
      </c>
      <c r="K282" s="21">
        <v>23872</v>
      </c>
    </row>
    <row r="283" spans="1:11" x14ac:dyDescent="0.25">
      <c r="A283">
        <v>34931</v>
      </c>
      <c r="B283" t="s">
        <v>423</v>
      </c>
      <c r="C283" s="5">
        <v>43558.552083333336</v>
      </c>
      <c r="D283" t="s">
        <v>256</v>
      </c>
      <c r="E283" t="s">
        <v>133</v>
      </c>
      <c r="F283" t="s">
        <v>9</v>
      </c>
      <c r="G283">
        <v>105</v>
      </c>
      <c r="H283" t="s">
        <v>10</v>
      </c>
      <c r="J283" t="s">
        <v>11</v>
      </c>
      <c r="K283" s="21">
        <v>32468</v>
      </c>
    </row>
    <row r="284" spans="1:11" x14ac:dyDescent="0.25">
      <c r="A284">
        <v>2813</v>
      </c>
      <c r="B284" t="s">
        <v>213</v>
      </c>
      <c r="C284" s="5">
        <v>43572.34375</v>
      </c>
      <c r="D284" t="s">
        <v>256</v>
      </c>
      <c r="E284" t="s">
        <v>133</v>
      </c>
      <c r="F284" t="s">
        <v>9</v>
      </c>
      <c r="G284">
        <v>105</v>
      </c>
      <c r="H284" t="s">
        <v>10</v>
      </c>
      <c r="J284" t="s">
        <v>11</v>
      </c>
      <c r="K284" s="21">
        <v>22934</v>
      </c>
    </row>
    <row r="285" spans="1:11" x14ac:dyDescent="0.25">
      <c r="A285">
        <v>34263</v>
      </c>
      <c r="B285" t="s">
        <v>911</v>
      </c>
      <c r="C285" s="5">
        <v>43572.583333333336</v>
      </c>
      <c r="D285" t="s">
        <v>256</v>
      </c>
      <c r="E285" t="s">
        <v>133</v>
      </c>
      <c r="F285" t="s">
        <v>9</v>
      </c>
      <c r="G285">
        <v>120</v>
      </c>
      <c r="H285" t="s">
        <v>10</v>
      </c>
      <c r="I285">
        <v>0</v>
      </c>
      <c r="J285" t="s">
        <v>11</v>
      </c>
      <c r="K285" s="21">
        <v>39145</v>
      </c>
    </row>
    <row r="286" spans="1:11" x14ac:dyDescent="0.25">
      <c r="A286">
        <v>19765</v>
      </c>
      <c r="B286" t="s">
        <v>292</v>
      </c>
      <c r="C286" s="5">
        <v>43566.46875</v>
      </c>
      <c r="D286" t="s">
        <v>68</v>
      </c>
      <c r="E286" t="s">
        <v>135</v>
      </c>
      <c r="F286" t="s">
        <v>9</v>
      </c>
      <c r="G286">
        <v>30</v>
      </c>
      <c r="H286" t="s">
        <v>10</v>
      </c>
      <c r="I286">
        <v>0</v>
      </c>
      <c r="J286" t="s">
        <v>11</v>
      </c>
      <c r="K286" s="21">
        <v>16320</v>
      </c>
    </row>
    <row r="287" spans="1:11" x14ac:dyDescent="0.25">
      <c r="A287">
        <v>19037</v>
      </c>
      <c r="B287" t="s">
        <v>1309</v>
      </c>
      <c r="C287" s="5">
        <v>43573.520833333336</v>
      </c>
      <c r="D287" t="s">
        <v>68</v>
      </c>
      <c r="E287" t="s">
        <v>135</v>
      </c>
      <c r="F287" t="s">
        <v>9</v>
      </c>
      <c r="G287">
        <v>30</v>
      </c>
      <c r="H287" t="s">
        <v>10</v>
      </c>
      <c r="J287" t="s">
        <v>11</v>
      </c>
      <c r="K287" s="21">
        <v>15045</v>
      </c>
    </row>
    <row r="288" spans="1:11" x14ac:dyDescent="0.25">
      <c r="A288">
        <v>7087</v>
      </c>
      <c r="B288" t="s">
        <v>333</v>
      </c>
      <c r="C288" s="5">
        <v>43559.416666666664</v>
      </c>
      <c r="D288" t="s">
        <v>68</v>
      </c>
      <c r="E288" t="s">
        <v>135</v>
      </c>
      <c r="F288" t="s">
        <v>9</v>
      </c>
      <c r="G288">
        <v>45</v>
      </c>
      <c r="H288" t="s">
        <v>10</v>
      </c>
      <c r="I288">
        <v>0</v>
      </c>
      <c r="J288" t="s">
        <v>11</v>
      </c>
      <c r="K288" s="21">
        <v>34880</v>
      </c>
    </row>
    <row r="289" spans="1:11" x14ac:dyDescent="0.25">
      <c r="A289">
        <v>14433</v>
      </c>
      <c r="B289" t="s">
        <v>59</v>
      </c>
      <c r="C289" s="5">
        <v>43559.458333333336</v>
      </c>
      <c r="D289" t="s">
        <v>68</v>
      </c>
      <c r="E289" t="s">
        <v>135</v>
      </c>
      <c r="F289" t="s">
        <v>9</v>
      </c>
      <c r="G289">
        <v>45</v>
      </c>
      <c r="H289" t="s">
        <v>10</v>
      </c>
      <c r="I289">
        <v>0</v>
      </c>
      <c r="J289" t="s">
        <v>11</v>
      </c>
      <c r="K289" s="21">
        <v>34764</v>
      </c>
    </row>
    <row r="290" spans="1:11" x14ac:dyDescent="0.25">
      <c r="A290">
        <v>18791</v>
      </c>
      <c r="B290" t="s">
        <v>686</v>
      </c>
      <c r="C290" s="5">
        <v>43559.604166666664</v>
      </c>
      <c r="D290" t="s">
        <v>68</v>
      </c>
      <c r="E290" t="s">
        <v>135</v>
      </c>
      <c r="F290" t="s">
        <v>9</v>
      </c>
      <c r="G290">
        <v>45</v>
      </c>
      <c r="H290" t="s">
        <v>10</v>
      </c>
      <c r="J290" t="s">
        <v>11</v>
      </c>
      <c r="K290" s="21">
        <v>21728</v>
      </c>
    </row>
    <row r="291" spans="1:11" x14ac:dyDescent="0.25">
      <c r="A291">
        <v>2632</v>
      </c>
      <c r="B291" t="s">
        <v>1302</v>
      </c>
      <c r="C291" s="5">
        <v>43559.635416666664</v>
      </c>
      <c r="D291" t="s">
        <v>68</v>
      </c>
      <c r="E291" t="s">
        <v>135</v>
      </c>
      <c r="F291" t="s">
        <v>9</v>
      </c>
      <c r="G291">
        <v>45</v>
      </c>
      <c r="H291" t="s">
        <v>10</v>
      </c>
      <c r="I291">
        <v>0</v>
      </c>
      <c r="J291" t="s">
        <v>11</v>
      </c>
      <c r="K291" s="21">
        <v>21024</v>
      </c>
    </row>
    <row r="292" spans="1:11" x14ac:dyDescent="0.25">
      <c r="A292">
        <v>2158</v>
      </c>
      <c r="B292" t="s">
        <v>73</v>
      </c>
      <c r="C292" s="5">
        <v>43566.375</v>
      </c>
      <c r="D292" t="s">
        <v>68</v>
      </c>
      <c r="E292" t="s">
        <v>135</v>
      </c>
      <c r="F292" t="s">
        <v>9</v>
      </c>
      <c r="G292">
        <v>45</v>
      </c>
      <c r="H292" t="s">
        <v>10</v>
      </c>
      <c r="J292" t="s">
        <v>11</v>
      </c>
      <c r="K292" s="21">
        <v>32497</v>
      </c>
    </row>
    <row r="293" spans="1:11" x14ac:dyDescent="0.25">
      <c r="A293">
        <v>2157</v>
      </c>
      <c r="B293" t="s">
        <v>73</v>
      </c>
      <c r="C293" s="5">
        <v>43566.40625</v>
      </c>
      <c r="D293" t="s">
        <v>68</v>
      </c>
      <c r="E293" t="s">
        <v>135</v>
      </c>
      <c r="F293" t="s">
        <v>9</v>
      </c>
      <c r="G293">
        <v>45</v>
      </c>
      <c r="H293" t="s">
        <v>10</v>
      </c>
      <c r="J293" t="s">
        <v>11</v>
      </c>
      <c r="K293" s="21">
        <v>32497</v>
      </c>
    </row>
    <row r="294" spans="1:11" x14ac:dyDescent="0.25">
      <c r="A294">
        <v>1329</v>
      </c>
      <c r="B294" t="s">
        <v>1304</v>
      </c>
      <c r="C294" s="5">
        <v>43566.4375</v>
      </c>
      <c r="D294" t="s">
        <v>68</v>
      </c>
      <c r="E294" t="s">
        <v>135</v>
      </c>
      <c r="F294" t="s">
        <v>9</v>
      </c>
      <c r="G294">
        <v>45</v>
      </c>
      <c r="H294" t="s">
        <v>10</v>
      </c>
      <c r="I294">
        <v>0</v>
      </c>
      <c r="J294" t="s">
        <v>11</v>
      </c>
      <c r="K294" s="21">
        <v>27509</v>
      </c>
    </row>
    <row r="295" spans="1:11" x14ac:dyDescent="0.25">
      <c r="A295">
        <v>29016</v>
      </c>
      <c r="B295" t="s">
        <v>1271</v>
      </c>
      <c r="C295" s="5">
        <v>43566.604166666664</v>
      </c>
      <c r="D295" t="s">
        <v>68</v>
      </c>
      <c r="E295" t="s">
        <v>135</v>
      </c>
      <c r="F295" t="s">
        <v>9</v>
      </c>
      <c r="G295">
        <v>45</v>
      </c>
      <c r="H295" t="s">
        <v>10</v>
      </c>
      <c r="J295" t="s">
        <v>11</v>
      </c>
      <c r="K295" s="21">
        <v>24733</v>
      </c>
    </row>
    <row r="296" spans="1:11" x14ac:dyDescent="0.25">
      <c r="A296">
        <v>17657</v>
      </c>
      <c r="B296" t="s">
        <v>752</v>
      </c>
      <c r="C296" s="5">
        <v>43566.635416666664</v>
      </c>
      <c r="D296" t="s">
        <v>68</v>
      </c>
      <c r="E296" t="s">
        <v>135</v>
      </c>
      <c r="F296" t="s">
        <v>9</v>
      </c>
      <c r="G296">
        <v>45</v>
      </c>
      <c r="H296" t="s">
        <v>10</v>
      </c>
      <c r="J296" t="s">
        <v>11</v>
      </c>
      <c r="K296" s="21">
        <v>19244</v>
      </c>
    </row>
    <row r="297" spans="1:11" x14ac:dyDescent="0.25">
      <c r="A297">
        <v>3674</v>
      </c>
      <c r="B297" t="s">
        <v>1305</v>
      </c>
      <c r="C297" s="5">
        <v>43567.385416666664</v>
      </c>
      <c r="D297" t="s">
        <v>68</v>
      </c>
      <c r="E297" t="s">
        <v>135</v>
      </c>
      <c r="F297" t="s">
        <v>9</v>
      </c>
      <c r="G297">
        <v>45</v>
      </c>
      <c r="H297" t="s">
        <v>10</v>
      </c>
      <c r="J297" t="s">
        <v>11</v>
      </c>
      <c r="K297" s="21">
        <v>27257</v>
      </c>
    </row>
    <row r="298" spans="1:11" x14ac:dyDescent="0.25">
      <c r="A298">
        <v>5557</v>
      </c>
      <c r="B298" t="s">
        <v>459</v>
      </c>
      <c r="C298" s="5">
        <v>43567.416666666664</v>
      </c>
      <c r="D298" t="s">
        <v>68</v>
      </c>
      <c r="E298" t="s">
        <v>135</v>
      </c>
      <c r="F298" t="s">
        <v>9</v>
      </c>
      <c r="G298">
        <v>45</v>
      </c>
      <c r="H298" t="s">
        <v>10</v>
      </c>
      <c r="J298" t="s">
        <v>11</v>
      </c>
      <c r="K298" s="21">
        <v>22695</v>
      </c>
    </row>
    <row r="299" spans="1:11" x14ac:dyDescent="0.25">
      <c r="A299">
        <v>9872</v>
      </c>
      <c r="B299" t="s">
        <v>1307</v>
      </c>
      <c r="C299" s="5">
        <v>43567.604166666664</v>
      </c>
      <c r="D299" t="s">
        <v>68</v>
      </c>
      <c r="E299" t="s">
        <v>135</v>
      </c>
      <c r="F299" t="s">
        <v>9</v>
      </c>
      <c r="G299">
        <v>45</v>
      </c>
      <c r="H299" t="s">
        <v>10</v>
      </c>
      <c r="I299">
        <v>0</v>
      </c>
      <c r="J299" t="s">
        <v>11</v>
      </c>
      <c r="K299" s="21">
        <v>20194</v>
      </c>
    </row>
    <row r="300" spans="1:11" x14ac:dyDescent="0.25">
      <c r="A300">
        <v>1304</v>
      </c>
      <c r="B300" t="s">
        <v>1308</v>
      </c>
      <c r="C300" s="5">
        <v>43567.635416666664</v>
      </c>
      <c r="D300" t="s">
        <v>68</v>
      </c>
      <c r="E300" t="s">
        <v>135</v>
      </c>
      <c r="F300" t="s">
        <v>9</v>
      </c>
      <c r="G300">
        <v>45</v>
      </c>
      <c r="H300" t="s">
        <v>10</v>
      </c>
      <c r="J300" t="s">
        <v>11</v>
      </c>
      <c r="K300" s="21">
        <v>31755</v>
      </c>
    </row>
    <row r="301" spans="1:11" x14ac:dyDescent="0.25">
      <c r="A301">
        <v>3210</v>
      </c>
      <c r="B301" t="s">
        <v>71</v>
      </c>
      <c r="C301" s="5">
        <v>43573.541666666664</v>
      </c>
      <c r="D301" t="s">
        <v>68</v>
      </c>
      <c r="E301" t="s">
        <v>135</v>
      </c>
      <c r="F301" t="s">
        <v>9</v>
      </c>
      <c r="G301">
        <v>45</v>
      </c>
      <c r="H301" t="s">
        <v>10</v>
      </c>
      <c r="J301" t="s">
        <v>11</v>
      </c>
      <c r="K301" s="21">
        <v>28048</v>
      </c>
    </row>
    <row r="302" spans="1:11" x14ac:dyDescent="0.25">
      <c r="A302">
        <v>12711</v>
      </c>
      <c r="B302" t="s">
        <v>1310</v>
      </c>
      <c r="C302" s="5">
        <v>43573.572916666664</v>
      </c>
      <c r="D302" t="s">
        <v>68</v>
      </c>
      <c r="E302" t="s">
        <v>135</v>
      </c>
      <c r="F302" t="s">
        <v>9</v>
      </c>
      <c r="G302">
        <v>45</v>
      </c>
      <c r="H302" t="s">
        <v>10</v>
      </c>
      <c r="J302" t="s">
        <v>11</v>
      </c>
      <c r="K302" s="21">
        <v>32261</v>
      </c>
    </row>
    <row r="303" spans="1:11" x14ac:dyDescent="0.25">
      <c r="A303">
        <v>25330</v>
      </c>
      <c r="B303" t="s">
        <v>685</v>
      </c>
      <c r="C303" s="5">
        <v>43580.552083333336</v>
      </c>
      <c r="D303" t="s">
        <v>68</v>
      </c>
      <c r="E303" t="s">
        <v>135</v>
      </c>
      <c r="F303" t="s">
        <v>9</v>
      </c>
      <c r="G303">
        <v>45</v>
      </c>
      <c r="H303" t="s">
        <v>10</v>
      </c>
      <c r="I303">
        <v>0</v>
      </c>
      <c r="J303" t="s">
        <v>11</v>
      </c>
      <c r="K303" s="21">
        <v>20903</v>
      </c>
    </row>
    <row r="304" spans="1:11" x14ac:dyDescent="0.25">
      <c r="A304">
        <v>10904</v>
      </c>
      <c r="B304" t="s">
        <v>1311</v>
      </c>
      <c r="C304" s="5">
        <v>43580.625</v>
      </c>
      <c r="D304" t="s">
        <v>68</v>
      </c>
      <c r="E304" t="s">
        <v>135</v>
      </c>
      <c r="F304" t="s">
        <v>9</v>
      </c>
      <c r="G304">
        <v>45</v>
      </c>
      <c r="H304" t="s">
        <v>10</v>
      </c>
      <c r="J304" t="s">
        <v>11</v>
      </c>
      <c r="K304" s="21">
        <v>22881</v>
      </c>
    </row>
    <row r="305" spans="1:11" x14ac:dyDescent="0.25">
      <c r="A305">
        <v>6799</v>
      </c>
      <c r="B305" t="s">
        <v>1312</v>
      </c>
      <c r="C305" s="5">
        <v>43581.34375</v>
      </c>
      <c r="D305" t="s">
        <v>68</v>
      </c>
      <c r="E305" t="s">
        <v>135</v>
      </c>
      <c r="F305" t="s">
        <v>9</v>
      </c>
      <c r="G305">
        <v>45</v>
      </c>
      <c r="H305" t="s">
        <v>10</v>
      </c>
      <c r="I305">
        <v>0</v>
      </c>
      <c r="J305" t="s">
        <v>11</v>
      </c>
      <c r="K305" s="21">
        <v>34300</v>
      </c>
    </row>
    <row r="306" spans="1:11" x14ac:dyDescent="0.25">
      <c r="A306">
        <v>20761</v>
      </c>
      <c r="B306" t="s">
        <v>1313</v>
      </c>
      <c r="C306" s="5">
        <v>43581.416666666664</v>
      </c>
      <c r="D306" t="s">
        <v>68</v>
      </c>
      <c r="E306" t="s">
        <v>135</v>
      </c>
      <c r="F306" t="s">
        <v>9</v>
      </c>
      <c r="G306">
        <v>45</v>
      </c>
      <c r="H306" t="s">
        <v>10</v>
      </c>
      <c r="J306" t="s">
        <v>11</v>
      </c>
      <c r="K306" s="21">
        <v>38790</v>
      </c>
    </row>
    <row r="307" spans="1:11" x14ac:dyDescent="0.25">
      <c r="A307">
        <v>6127</v>
      </c>
      <c r="B307" t="s">
        <v>669</v>
      </c>
      <c r="C307" s="5">
        <v>43581.5625</v>
      </c>
      <c r="D307" t="s">
        <v>68</v>
      </c>
      <c r="E307" t="s">
        <v>135</v>
      </c>
      <c r="F307" t="s">
        <v>9</v>
      </c>
      <c r="G307">
        <v>45</v>
      </c>
      <c r="H307" t="s">
        <v>10</v>
      </c>
      <c r="J307" t="s">
        <v>11</v>
      </c>
      <c r="K307" s="21">
        <v>29119</v>
      </c>
    </row>
    <row r="308" spans="1:11" x14ac:dyDescent="0.25">
      <c r="A308">
        <v>9575</v>
      </c>
      <c r="B308" t="s">
        <v>504</v>
      </c>
      <c r="C308" s="5">
        <v>43559.520833333336</v>
      </c>
      <c r="D308" t="s">
        <v>68</v>
      </c>
      <c r="E308" t="s">
        <v>135</v>
      </c>
      <c r="F308" t="s">
        <v>9</v>
      </c>
      <c r="G308">
        <v>50</v>
      </c>
      <c r="H308" t="s">
        <v>10</v>
      </c>
      <c r="I308">
        <v>0</v>
      </c>
      <c r="J308" t="s">
        <v>11</v>
      </c>
      <c r="K308" s="21">
        <v>29556</v>
      </c>
    </row>
    <row r="309" spans="1:11" x14ac:dyDescent="0.25">
      <c r="A309">
        <v>14</v>
      </c>
      <c r="B309" t="s">
        <v>1268</v>
      </c>
      <c r="C309" s="5">
        <v>43559.5625</v>
      </c>
      <c r="D309" t="s">
        <v>68</v>
      </c>
      <c r="E309" t="s">
        <v>135</v>
      </c>
      <c r="F309" t="s">
        <v>9</v>
      </c>
      <c r="G309">
        <v>60</v>
      </c>
      <c r="H309" t="s">
        <v>10</v>
      </c>
      <c r="I309">
        <v>0</v>
      </c>
      <c r="J309" t="s">
        <v>11</v>
      </c>
      <c r="K309" s="21">
        <v>20163</v>
      </c>
    </row>
    <row r="310" spans="1:11" x14ac:dyDescent="0.25">
      <c r="A310">
        <v>26366</v>
      </c>
      <c r="B310" t="s">
        <v>1303</v>
      </c>
      <c r="C310" s="5">
        <v>43560.447916666664</v>
      </c>
      <c r="D310" t="s">
        <v>68</v>
      </c>
      <c r="E310" t="s">
        <v>135</v>
      </c>
      <c r="F310" t="s">
        <v>9</v>
      </c>
      <c r="G310">
        <v>60</v>
      </c>
      <c r="H310" t="s">
        <v>10</v>
      </c>
      <c r="I310">
        <v>0</v>
      </c>
      <c r="J310" t="s">
        <v>11</v>
      </c>
      <c r="K310" s="21">
        <v>36588</v>
      </c>
    </row>
    <row r="311" spans="1:11" x14ac:dyDescent="0.25">
      <c r="A311">
        <v>26200</v>
      </c>
      <c r="B311" t="s">
        <v>1137</v>
      </c>
      <c r="C311" s="5">
        <v>43566.520833333336</v>
      </c>
      <c r="D311" t="s">
        <v>68</v>
      </c>
      <c r="E311" t="s">
        <v>135</v>
      </c>
      <c r="F311" t="s">
        <v>9</v>
      </c>
      <c r="G311">
        <v>60</v>
      </c>
      <c r="H311" t="s">
        <v>10</v>
      </c>
      <c r="J311" t="s">
        <v>11</v>
      </c>
      <c r="K311" s="21">
        <v>24935</v>
      </c>
    </row>
    <row r="312" spans="1:11" x14ac:dyDescent="0.25">
      <c r="A312">
        <v>19746</v>
      </c>
      <c r="B312" t="s">
        <v>900</v>
      </c>
      <c r="C312" s="5">
        <v>43566.5625</v>
      </c>
      <c r="D312" t="s">
        <v>68</v>
      </c>
      <c r="E312" t="s">
        <v>135</v>
      </c>
      <c r="F312" t="s">
        <v>9</v>
      </c>
      <c r="G312">
        <v>60</v>
      </c>
      <c r="H312" t="s">
        <v>10</v>
      </c>
      <c r="I312">
        <v>0</v>
      </c>
      <c r="J312" t="s">
        <v>11</v>
      </c>
      <c r="K312" s="21">
        <v>24112</v>
      </c>
    </row>
    <row r="313" spans="1:11" x14ac:dyDescent="0.25">
      <c r="A313">
        <v>10656</v>
      </c>
      <c r="B313" t="s">
        <v>1165</v>
      </c>
      <c r="C313" s="5">
        <v>43567.34375</v>
      </c>
      <c r="D313" t="s">
        <v>68</v>
      </c>
      <c r="E313" t="s">
        <v>135</v>
      </c>
      <c r="F313" t="s">
        <v>9</v>
      </c>
      <c r="G313">
        <v>60</v>
      </c>
      <c r="H313" t="s">
        <v>10</v>
      </c>
      <c r="J313" t="s">
        <v>11</v>
      </c>
      <c r="K313" s="21">
        <v>36998</v>
      </c>
    </row>
    <row r="314" spans="1:11" x14ac:dyDescent="0.25">
      <c r="A314">
        <v>35838</v>
      </c>
      <c r="B314" t="s">
        <v>943</v>
      </c>
      <c r="C314" s="5">
        <v>43567.447916666664</v>
      </c>
      <c r="D314" t="s">
        <v>68</v>
      </c>
      <c r="E314" t="s">
        <v>135</v>
      </c>
      <c r="F314" t="s">
        <v>9</v>
      </c>
      <c r="G314">
        <v>60</v>
      </c>
      <c r="H314" t="s">
        <v>10</v>
      </c>
      <c r="I314">
        <v>0</v>
      </c>
      <c r="J314" t="s">
        <v>11</v>
      </c>
      <c r="K314" s="21">
        <v>21551</v>
      </c>
    </row>
    <row r="315" spans="1:11" x14ac:dyDescent="0.25">
      <c r="A315">
        <v>32523</v>
      </c>
      <c r="B315" t="s">
        <v>1262</v>
      </c>
      <c r="C315" s="5">
        <v>43567.520833333336</v>
      </c>
      <c r="D315" t="s">
        <v>68</v>
      </c>
      <c r="E315" t="s">
        <v>135</v>
      </c>
      <c r="F315" t="s">
        <v>9</v>
      </c>
      <c r="G315">
        <v>60</v>
      </c>
      <c r="H315" t="s">
        <v>10</v>
      </c>
      <c r="I315">
        <v>0</v>
      </c>
      <c r="J315" t="s">
        <v>11</v>
      </c>
      <c r="K315" s="21">
        <v>17605</v>
      </c>
    </row>
    <row r="316" spans="1:11" x14ac:dyDescent="0.25">
      <c r="A316">
        <v>18341</v>
      </c>
      <c r="B316" t="s">
        <v>1306</v>
      </c>
      <c r="C316" s="5">
        <v>43567.5625</v>
      </c>
      <c r="D316" t="s">
        <v>68</v>
      </c>
      <c r="E316" t="s">
        <v>135</v>
      </c>
      <c r="F316" t="s">
        <v>9</v>
      </c>
      <c r="G316">
        <v>60</v>
      </c>
      <c r="H316" t="s">
        <v>10</v>
      </c>
      <c r="J316" t="s">
        <v>11</v>
      </c>
      <c r="K316" s="21">
        <v>29075</v>
      </c>
    </row>
    <row r="317" spans="1:11" x14ac:dyDescent="0.25">
      <c r="A317">
        <v>34377</v>
      </c>
      <c r="B317" t="s">
        <v>1095</v>
      </c>
      <c r="C317" s="5">
        <v>43580.458333333336</v>
      </c>
      <c r="D317" t="s">
        <v>68</v>
      </c>
      <c r="E317" t="s">
        <v>135</v>
      </c>
      <c r="F317" t="s">
        <v>9</v>
      </c>
      <c r="G317">
        <v>60</v>
      </c>
      <c r="H317" t="s">
        <v>10</v>
      </c>
      <c r="I317">
        <v>0</v>
      </c>
      <c r="J317" t="s">
        <v>11</v>
      </c>
      <c r="K317" s="21">
        <v>37478</v>
      </c>
    </row>
    <row r="318" spans="1:11" x14ac:dyDescent="0.25">
      <c r="A318">
        <v>21109</v>
      </c>
      <c r="B318" t="s">
        <v>469</v>
      </c>
      <c r="C318" s="5">
        <v>43580.59375</v>
      </c>
      <c r="D318" t="s">
        <v>68</v>
      </c>
      <c r="E318" t="s">
        <v>135</v>
      </c>
      <c r="F318" t="s">
        <v>9</v>
      </c>
      <c r="G318">
        <v>60</v>
      </c>
      <c r="H318" t="s">
        <v>10</v>
      </c>
      <c r="J318" t="s">
        <v>11</v>
      </c>
      <c r="K318" s="21">
        <v>27913</v>
      </c>
    </row>
    <row r="319" spans="1:11" x14ac:dyDescent="0.25">
      <c r="A319">
        <v>30780</v>
      </c>
      <c r="B319" t="s">
        <v>625</v>
      </c>
      <c r="C319" s="5">
        <v>43581.375</v>
      </c>
      <c r="D319" t="s">
        <v>68</v>
      </c>
      <c r="E319" t="s">
        <v>135</v>
      </c>
      <c r="F319" t="s">
        <v>9</v>
      </c>
      <c r="G319">
        <v>60</v>
      </c>
      <c r="H319" t="s">
        <v>10</v>
      </c>
      <c r="I319">
        <v>0</v>
      </c>
      <c r="J319" t="s">
        <v>11</v>
      </c>
      <c r="K319" s="21">
        <v>36071</v>
      </c>
    </row>
    <row r="320" spans="1:11" x14ac:dyDescent="0.25">
      <c r="A320">
        <v>16891</v>
      </c>
      <c r="B320" t="s">
        <v>384</v>
      </c>
      <c r="C320" s="5">
        <v>43581.447916666664</v>
      </c>
      <c r="D320" t="s">
        <v>68</v>
      </c>
      <c r="E320" t="s">
        <v>135</v>
      </c>
      <c r="F320" t="s">
        <v>9</v>
      </c>
      <c r="G320">
        <v>60</v>
      </c>
      <c r="H320" t="s">
        <v>10</v>
      </c>
      <c r="J320" t="s">
        <v>11</v>
      </c>
      <c r="K320" s="21">
        <v>39189</v>
      </c>
    </row>
    <row r="321" spans="1:11" x14ac:dyDescent="0.25">
      <c r="A321">
        <v>19244</v>
      </c>
      <c r="B321" t="s">
        <v>1314</v>
      </c>
      <c r="C321" s="5">
        <v>43581.520833333336</v>
      </c>
      <c r="D321" t="s">
        <v>68</v>
      </c>
      <c r="E321" t="s">
        <v>135</v>
      </c>
      <c r="F321" t="s">
        <v>9</v>
      </c>
      <c r="G321">
        <v>60</v>
      </c>
      <c r="H321" t="s">
        <v>10</v>
      </c>
      <c r="J321" t="s">
        <v>11</v>
      </c>
      <c r="K321" s="21">
        <v>30324</v>
      </c>
    </row>
    <row r="322" spans="1:11" x14ac:dyDescent="0.25">
      <c r="A322">
        <v>36239</v>
      </c>
      <c r="B322" t="s">
        <v>1044</v>
      </c>
      <c r="C322" s="5">
        <v>43581.59375</v>
      </c>
      <c r="D322" t="s">
        <v>68</v>
      </c>
      <c r="E322" t="s">
        <v>135</v>
      </c>
      <c r="F322" t="s">
        <v>9</v>
      </c>
      <c r="G322">
        <v>60</v>
      </c>
      <c r="H322" t="s">
        <v>10</v>
      </c>
      <c r="J322" t="s">
        <v>11</v>
      </c>
      <c r="K322" s="21">
        <v>37054</v>
      </c>
    </row>
    <row r="323" spans="1:11" x14ac:dyDescent="0.25">
      <c r="A323">
        <v>5206</v>
      </c>
      <c r="B323" t="s">
        <v>731</v>
      </c>
      <c r="C323" s="5">
        <v>43573.604166666664</v>
      </c>
      <c r="D323" t="s">
        <v>68</v>
      </c>
      <c r="E323" t="s">
        <v>135</v>
      </c>
      <c r="F323" t="s">
        <v>9</v>
      </c>
      <c r="G323">
        <v>75</v>
      </c>
      <c r="H323" t="s">
        <v>10</v>
      </c>
      <c r="J323" t="s">
        <v>11</v>
      </c>
      <c r="K323" s="21">
        <v>33849</v>
      </c>
    </row>
    <row r="324" spans="1:11" x14ac:dyDescent="0.25">
      <c r="A324" s="26">
        <v>1650</v>
      </c>
      <c r="B324" s="26" t="s">
        <v>41</v>
      </c>
      <c r="C324" s="107">
        <v>43580.520833333336</v>
      </c>
      <c r="D324" s="26" t="s">
        <v>68</v>
      </c>
      <c r="E324" t="s">
        <v>135</v>
      </c>
      <c r="F324" s="26" t="s">
        <v>9</v>
      </c>
      <c r="G324" s="26">
        <v>45</v>
      </c>
      <c r="H324" s="26" t="s">
        <v>10</v>
      </c>
      <c r="I324" s="26"/>
      <c r="J324" s="26" t="s">
        <v>11</v>
      </c>
      <c r="K324" s="108">
        <v>27420</v>
      </c>
    </row>
    <row r="325" spans="1:11" x14ac:dyDescent="0.25">
      <c r="A325">
        <v>9512</v>
      </c>
      <c r="B325" t="s">
        <v>1315</v>
      </c>
      <c r="C325" s="5">
        <v>43564.364583333336</v>
      </c>
      <c r="D325" t="s">
        <v>230</v>
      </c>
      <c r="E325" t="s">
        <v>133</v>
      </c>
      <c r="F325" t="s">
        <v>9</v>
      </c>
      <c r="G325">
        <v>30</v>
      </c>
      <c r="H325" t="s">
        <v>10</v>
      </c>
      <c r="I325">
        <v>0</v>
      </c>
      <c r="J325" t="s">
        <v>11</v>
      </c>
      <c r="K325" s="21">
        <v>37517</v>
      </c>
    </row>
    <row r="326" spans="1:11" x14ac:dyDescent="0.25">
      <c r="A326">
        <v>23354</v>
      </c>
      <c r="B326" t="s">
        <v>296</v>
      </c>
      <c r="C326" s="5">
        <v>43564.4375</v>
      </c>
      <c r="D326" t="s">
        <v>230</v>
      </c>
      <c r="E326" t="s">
        <v>133</v>
      </c>
      <c r="F326" t="s">
        <v>9</v>
      </c>
      <c r="G326">
        <v>30</v>
      </c>
      <c r="H326" t="s">
        <v>10</v>
      </c>
      <c r="I326">
        <v>0</v>
      </c>
      <c r="J326" t="s">
        <v>11</v>
      </c>
      <c r="K326" s="21">
        <v>39968</v>
      </c>
    </row>
    <row r="327" spans="1:11" x14ac:dyDescent="0.25">
      <c r="A327">
        <v>20100</v>
      </c>
      <c r="B327" t="s">
        <v>1205</v>
      </c>
      <c r="C327" s="5">
        <v>43564.458333333336</v>
      </c>
      <c r="D327" t="s">
        <v>230</v>
      </c>
      <c r="E327" t="s">
        <v>133</v>
      </c>
      <c r="F327" t="s">
        <v>9</v>
      </c>
      <c r="G327">
        <v>30</v>
      </c>
      <c r="H327" t="s">
        <v>10</v>
      </c>
      <c r="J327" t="s">
        <v>11</v>
      </c>
      <c r="K327" s="21">
        <v>38835</v>
      </c>
    </row>
    <row r="328" spans="1:11" x14ac:dyDescent="0.25">
      <c r="A328">
        <v>31275</v>
      </c>
      <c r="B328" t="s">
        <v>1316</v>
      </c>
      <c r="C328" s="5">
        <v>43564.479166666664</v>
      </c>
      <c r="D328" t="s">
        <v>230</v>
      </c>
      <c r="E328" t="s">
        <v>133</v>
      </c>
      <c r="F328" t="s">
        <v>9</v>
      </c>
      <c r="G328">
        <v>30</v>
      </c>
      <c r="H328" t="s">
        <v>10</v>
      </c>
      <c r="J328" t="s">
        <v>17</v>
      </c>
      <c r="K328" s="21">
        <v>41363</v>
      </c>
    </row>
    <row r="329" spans="1:11" x14ac:dyDescent="0.25">
      <c r="A329">
        <v>29136</v>
      </c>
      <c r="B329" t="s">
        <v>359</v>
      </c>
      <c r="C329" s="5">
        <v>43564.552083333336</v>
      </c>
      <c r="D329" t="s">
        <v>230</v>
      </c>
      <c r="E329" t="s">
        <v>133</v>
      </c>
      <c r="F329" t="s">
        <v>9</v>
      </c>
      <c r="G329">
        <v>30</v>
      </c>
      <c r="H329" t="s">
        <v>10</v>
      </c>
      <c r="J329" t="s">
        <v>11</v>
      </c>
      <c r="K329" s="21">
        <v>41660</v>
      </c>
    </row>
    <row r="330" spans="1:11" x14ac:dyDescent="0.25">
      <c r="A330">
        <v>32739</v>
      </c>
      <c r="B330" t="s">
        <v>1317</v>
      </c>
      <c r="C330" s="5">
        <v>43564.583333333336</v>
      </c>
      <c r="D330" t="s">
        <v>230</v>
      </c>
      <c r="E330" t="s">
        <v>133</v>
      </c>
      <c r="F330" t="s">
        <v>9</v>
      </c>
      <c r="G330">
        <v>30</v>
      </c>
      <c r="H330" t="s">
        <v>10</v>
      </c>
      <c r="J330" t="s">
        <v>11</v>
      </c>
      <c r="K330" s="21">
        <v>41082</v>
      </c>
    </row>
    <row r="331" spans="1:11" x14ac:dyDescent="0.25">
      <c r="A331">
        <v>22955</v>
      </c>
      <c r="B331" t="s">
        <v>480</v>
      </c>
      <c r="C331" s="5">
        <v>43578.364583333336</v>
      </c>
      <c r="D331" t="s">
        <v>230</v>
      </c>
      <c r="E331" t="s">
        <v>133</v>
      </c>
      <c r="F331" t="s">
        <v>9</v>
      </c>
      <c r="G331">
        <v>30</v>
      </c>
      <c r="H331" t="s">
        <v>10</v>
      </c>
      <c r="J331" t="s">
        <v>11</v>
      </c>
      <c r="K331" s="21">
        <v>38942</v>
      </c>
    </row>
    <row r="332" spans="1:11" x14ac:dyDescent="0.25">
      <c r="A332">
        <v>27093</v>
      </c>
      <c r="B332" t="s">
        <v>385</v>
      </c>
      <c r="C332" s="5">
        <v>43578.572916666664</v>
      </c>
      <c r="D332" t="s">
        <v>230</v>
      </c>
      <c r="E332" t="s">
        <v>133</v>
      </c>
      <c r="F332" t="s">
        <v>9</v>
      </c>
      <c r="G332">
        <v>30</v>
      </c>
      <c r="H332" t="s">
        <v>10</v>
      </c>
      <c r="I332">
        <v>0</v>
      </c>
      <c r="J332" t="s">
        <v>11</v>
      </c>
      <c r="K332" s="21">
        <v>40488</v>
      </c>
    </row>
    <row r="333" spans="1:11" x14ac:dyDescent="0.25">
      <c r="A333">
        <v>34812</v>
      </c>
      <c r="B333" t="s">
        <v>770</v>
      </c>
      <c r="C333" s="5">
        <v>43578.625</v>
      </c>
      <c r="D333" t="s">
        <v>230</v>
      </c>
      <c r="E333" t="s">
        <v>133</v>
      </c>
      <c r="F333" t="s">
        <v>9</v>
      </c>
      <c r="G333">
        <v>30</v>
      </c>
      <c r="H333" t="s">
        <v>10</v>
      </c>
      <c r="J333" t="s">
        <v>11</v>
      </c>
      <c r="K333" s="21">
        <v>41950</v>
      </c>
    </row>
    <row r="334" spans="1:11" x14ac:dyDescent="0.25">
      <c r="A334">
        <v>27255</v>
      </c>
      <c r="B334" t="s">
        <v>566</v>
      </c>
      <c r="C334" s="5">
        <v>43578.645833333336</v>
      </c>
      <c r="D334" t="s">
        <v>230</v>
      </c>
      <c r="E334" t="s">
        <v>133</v>
      </c>
      <c r="F334" t="s">
        <v>9</v>
      </c>
      <c r="G334">
        <v>30</v>
      </c>
      <c r="H334" t="s">
        <v>10</v>
      </c>
      <c r="J334" t="s">
        <v>17</v>
      </c>
      <c r="K334" s="21">
        <v>40181</v>
      </c>
    </row>
    <row r="335" spans="1:11" x14ac:dyDescent="0.25">
      <c r="A335">
        <v>21960</v>
      </c>
      <c r="B335" t="s">
        <v>1097</v>
      </c>
      <c r="C335" s="5">
        <v>43564.520833333336</v>
      </c>
      <c r="D335" t="s">
        <v>230</v>
      </c>
      <c r="E335" t="s">
        <v>133</v>
      </c>
      <c r="F335" t="s">
        <v>9</v>
      </c>
      <c r="G335">
        <v>45</v>
      </c>
      <c r="H335" t="s">
        <v>10</v>
      </c>
      <c r="J335" t="s">
        <v>11</v>
      </c>
      <c r="K335" s="21">
        <v>37879</v>
      </c>
    </row>
    <row r="336" spans="1:11" x14ac:dyDescent="0.25">
      <c r="A336">
        <v>19446</v>
      </c>
      <c r="B336" t="s">
        <v>775</v>
      </c>
      <c r="C336" s="5">
        <v>43564.604166666664</v>
      </c>
      <c r="D336" t="s">
        <v>230</v>
      </c>
      <c r="E336" t="s">
        <v>133</v>
      </c>
      <c r="F336" t="s">
        <v>9</v>
      </c>
      <c r="G336">
        <v>45</v>
      </c>
      <c r="H336" t="s">
        <v>10</v>
      </c>
      <c r="J336" t="s">
        <v>11</v>
      </c>
      <c r="K336" s="21">
        <v>39075</v>
      </c>
    </row>
    <row r="337" spans="1:11" x14ac:dyDescent="0.25">
      <c r="A337">
        <v>27290</v>
      </c>
      <c r="B337" t="s">
        <v>687</v>
      </c>
      <c r="C337" s="5">
        <v>43564.635416666664</v>
      </c>
      <c r="D337" t="s">
        <v>230</v>
      </c>
      <c r="E337" t="s">
        <v>133</v>
      </c>
      <c r="F337" t="s">
        <v>9</v>
      </c>
      <c r="G337">
        <v>45</v>
      </c>
      <c r="H337" t="s">
        <v>10</v>
      </c>
      <c r="J337" t="s">
        <v>11</v>
      </c>
      <c r="K337" s="21">
        <v>37961</v>
      </c>
    </row>
    <row r="338" spans="1:11" x14ac:dyDescent="0.25">
      <c r="A338">
        <v>29538</v>
      </c>
      <c r="B338" t="s">
        <v>70</v>
      </c>
      <c r="C338" s="5">
        <v>43578.40625</v>
      </c>
      <c r="D338" t="s">
        <v>230</v>
      </c>
      <c r="E338" t="s">
        <v>133</v>
      </c>
      <c r="F338" t="s">
        <v>9</v>
      </c>
      <c r="G338">
        <v>45</v>
      </c>
      <c r="H338" t="s">
        <v>10</v>
      </c>
      <c r="J338" t="s">
        <v>11</v>
      </c>
      <c r="K338" s="21">
        <v>41288</v>
      </c>
    </row>
    <row r="339" spans="1:11" x14ac:dyDescent="0.25">
      <c r="A339">
        <v>27109</v>
      </c>
      <c r="B339" t="s">
        <v>1318</v>
      </c>
      <c r="C339" s="5">
        <v>43578.4375</v>
      </c>
      <c r="D339" t="s">
        <v>230</v>
      </c>
      <c r="E339" t="s">
        <v>133</v>
      </c>
      <c r="F339" t="s">
        <v>9</v>
      </c>
      <c r="G339">
        <v>45</v>
      </c>
      <c r="H339" t="s">
        <v>10</v>
      </c>
      <c r="J339" t="s">
        <v>11</v>
      </c>
      <c r="K339" s="21">
        <v>39852</v>
      </c>
    </row>
    <row r="340" spans="1:11" x14ac:dyDescent="0.25">
      <c r="A340">
        <v>23580</v>
      </c>
      <c r="B340" t="s">
        <v>1099</v>
      </c>
      <c r="C340" s="5">
        <v>43578.46875</v>
      </c>
      <c r="D340" t="s">
        <v>230</v>
      </c>
      <c r="E340" t="s">
        <v>133</v>
      </c>
      <c r="F340" t="s">
        <v>9</v>
      </c>
      <c r="G340">
        <v>45</v>
      </c>
      <c r="H340" t="s">
        <v>10</v>
      </c>
      <c r="J340" t="s">
        <v>11</v>
      </c>
      <c r="K340" s="21">
        <v>39218</v>
      </c>
    </row>
    <row r="341" spans="1:11" x14ac:dyDescent="0.25">
      <c r="A341">
        <v>27837</v>
      </c>
      <c r="B341" t="s">
        <v>1319</v>
      </c>
      <c r="C341" s="5">
        <v>43578.541666666664</v>
      </c>
      <c r="D341" t="s">
        <v>230</v>
      </c>
      <c r="E341" t="s">
        <v>133</v>
      </c>
      <c r="F341" t="s">
        <v>9</v>
      </c>
      <c r="G341">
        <v>45</v>
      </c>
      <c r="H341" t="s">
        <v>10</v>
      </c>
      <c r="I341">
        <v>0</v>
      </c>
      <c r="J341" t="s">
        <v>11</v>
      </c>
      <c r="K341" s="21">
        <v>39573</v>
      </c>
    </row>
    <row r="342" spans="1:11" x14ac:dyDescent="0.25">
      <c r="A342">
        <v>19167</v>
      </c>
      <c r="B342" t="s">
        <v>1320</v>
      </c>
      <c r="C342" s="5">
        <v>43578.59375</v>
      </c>
      <c r="D342" t="s">
        <v>230</v>
      </c>
      <c r="E342" t="s">
        <v>133</v>
      </c>
      <c r="F342" t="s">
        <v>9</v>
      </c>
      <c r="G342">
        <v>45</v>
      </c>
      <c r="H342" t="s">
        <v>10</v>
      </c>
      <c r="I342">
        <v>0</v>
      </c>
      <c r="J342" t="s">
        <v>11</v>
      </c>
      <c r="K342" s="21">
        <v>39496</v>
      </c>
    </row>
    <row r="343" spans="1:11" x14ac:dyDescent="0.25">
      <c r="A343">
        <v>27197</v>
      </c>
      <c r="B343" t="s">
        <v>477</v>
      </c>
      <c r="C343" s="5">
        <v>43564.385416666664</v>
      </c>
      <c r="D343" t="s">
        <v>230</v>
      </c>
      <c r="E343" t="s">
        <v>133</v>
      </c>
      <c r="F343" t="s">
        <v>9</v>
      </c>
      <c r="G343">
        <v>60</v>
      </c>
      <c r="H343" t="s">
        <v>10</v>
      </c>
      <c r="J343" t="s">
        <v>11</v>
      </c>
      <c r="K343" s="21">
        <v>40245</v>
      </c>
    </row>
    <row r="344" spans="1:11" x14ac:dyDescent="0.25">
      <c r="A344">
        <v>36022</v>
      </c>
      <c r="B344" t="s">
        <v>1121</v>
      </c>
      <c r="C344" s="5">
        <v>43557.4375</v>
      </c>
      <c r="D344" t="s">
        <v>230</v>
      </c>
      <c r="E344" t="s">
        <v>133</v>
      </c>
      <c r="F344" t="s">
        <v>9</v>
      </c>
      <c r="G344">
        <v>150</v>
      </c>
      <c r="H344" t="s">
        <v>10</v>
      </c>
      <c r="I344">
        <v>150</v>
      </c>
      <c r="J344" t="s">
        <v>11</v>
      </c>
      <c r="K344" s="21">
        <v>41262</v>
      </c>
    </row>
    <row r="345" spans="1:11" x14ac:dyDescent="0.25">
      <c r="A345">
        <v>34982</v>
      </c>
      <c r="B345" t="s">
        <v>848</v>
      </c>
      <c r="C345" s="5">
        <v>43557.333333333336</v>
      </c>
      <c r="D345" t="s">
        <v>230</v>
      </c>
      <c r="E345" t="s">
        <v>133</v>
      </c>
      <c r="F345" t="s">
        <v>9</v>
      </c>
      <c r="G345">
        <v>180</v>
      </c>
      <c r="H345" t="s">
        <v>10</v>
      </c>
      <c r="I345">
        <v>180</v>
      </c>
      <c r="J345" t="s">
        <v>11</v>
      </c>
      <c r="K345" s="21">
        <v>40041</v>
      </c>
    </row>
    <row r="346" spans="1:11" x14ac:dyDescent="0.25">
      <c r="A346">
        <v>10886</v>
      </c>
      <c r="B346" t="s">
        <v>806</v>
      </c>
      <c r="C346" s="5">
        <v>43557.541666666664</v>
      </c>
      <c r="D346" t="s">
        <v>230</v>
      </c>
      <c r="E346" t="s">
        <v>133</v>
      </c>
      <c r="F346" t="s">
        <v>9</v>
      </c>
      <c r="G346">
        <v>180</v>
      </c>
      <c r="H346" t="s">
        <v>10</v>
      </c>
      <c r="I346">
        <v>180</v>
      </c>
      <c r="J346" t="s">
        <v>11</v>
      </c>
      <c r="K346" s="21">
        <v>37261</v>
      </c>
    </row>
    <row r="347" spans="1:11" x14ac:dyDescent="0.25">
      <c r="A347">
        <v>34747</v>
      </c>
      <c r="B347" t="s">
        <v>926</v>
      </c>
      <c r="C347" s="5">
        <v>43580.520833333336</v>
      </c>
      <c r="D347" t="s">
        <v>231</v>
      </c>
      <c r="E347" t="s">
        <v>133</v>
      </c>
      <c r="F347" t="s">
        <v>9</v>
      </c>
      <c r="G347">
        <v>30</v>
      </c>
      <c r="H347" t="s">
        <v>10</v>
      </c>
      <c r="J347" t="s">
        <v>11</v>
      </c>
      <c r="K347" s="21">
        <v>18256</v>
      </c>
    </row>
    <row r="348" spans="1:11" x14ac:dyDescent="0.25">
      <c r="A348">
        <v>32101</v>
      </c>
      <c r="B348" t="s">
        <v>571</v>
      </c>
      <c r="C348" s="5">
        <v>43559.520833333336</v>
      </c>
      <c r="D348" t="s">
        <v>231</v>
      </c>
      <c r="E348" t="s">
        <v>133</v>
      </c>
      <c r="F348" t="s">
        <v>9</v>
      </c>
      <c r="G348">
        <v>45</v>
      </c>
      <c r="H348" t="s">
        <v>10</v>
      </c>
      <c r="J348" t="s">
        <v>11</v>
      </c>
      <c r="K348" s="21">
        <v>24661</v>
      </c>
    </row>
    <row r="349" spans="1:11" x14ac:dyDescent="0.25">
      <c r="A349">
        <v>30740</v>
      </c>
      <c r="B349" t="s">
        <v>591</v>
      </c>
      <c r="C349" s="5">
        <v>43559.552083333336</v>
      </c>
      <c r="D349" t="s">
        <v>231</v>
      </c>
      <c r="E349" t="s">
        <v>133</v>
      </c>
      <c r="F349" t="s">
        <v>9</v>
      </c>
      <c r="G349">
        <v>45</v>
      </c>
      <c r="H349" t="s">
        <v>10</v>
      </c>
      <c r="J349" t="s">
        <v>11</v>
      </c>
      <c r="K349" s="21">
        <v>25381</v>
      </c>
    </row>
    <row r="350" spans="1:11" x14ac:dyDescent="0.25">
      <c r="A350">
        <v>35222</v>
      </c>
      <c r="B350" t="s">
        <v>1083</v>
      </c>
      <c r="C350" s="5">
        <v>43566.520833333336</v>
      </c>
      <c r="D350" t="s">
        <v>231</v>
      </c>
      <c r="E350" t="s">
        <v>133</v>
      </c>
      <c r="F350" t="s">
        <v>9</v>
      </c>
      <c r="G350">
        <v>45</v>
      </c>
      <c r="H350" t="s">
        <v>10</v>
      </c>
      <c r="I350">
        <v>0</v>
      </c>
      <c r="J350" t="s">
        <v>11</v>
      </c>
      <c r="K350" s="21">
        <v>36012</v>
      </c>
    </row>
    <row r="351" spans="1:11" x14ac:dyDescent="0.25">
      <c r="A351">
        <v>34825</v>
      </c>
      <c r="B351" t="s">
        <v>1321</v>
      </c>
      <c r="C351" s="5">
        <v>43566.5625</v>
      </c>
      <c r="D351" t="s">
        <v>231</v>
      </c>
      <c r="E351" t="s">
        <v>133</v>
      </c>
      <c r="F351" t="s">
        <v>9</v>
      </c>
      <c r="G351">
        <v>45</v>
      </c>
      <c r="H351" t="s">
        <v>10</v>
      </c>
      <c r="J351" t="s">
        <v>11</v>
      </c>
      <c r="K351" s="21">
        <v>24712</v>
      </c>
    </row>
    <row r="352" spans="1:11" x14ac:dyDescent="0.25">
      <c r="A352">
        <v>31143</v>
      </c>
      <c r="B352" t="s">
        <v>1101</v>
      </c>
      <c r="C352" s="5">
        <v>43566.59375</v>
      </c>
      <c r="D352" t="s">
        <v>231</v>
      </c>
      <c r="E352" t="s">
        <v>133</v>
      </c>
      <c r="F352" t="s">
        <v>9</v>
      </c>
      <c r="G352">
        <v>45</v>
      </c>
      <c r="H352" t="s">
        <v>10</v>
      </c>
      <c r="J352" t="s">
        <v>11</v>
      </c>
      <c r="K352" s="21">
        <v>32960</v>
      </c>
    </row>
    <row r="353" spans="1:11" x14ac:dyDescent="0.25">
      <c r="A353">
        <v>32301</v>
      </c>
      <c r="B353" t="s">
        <v>1324</v>
      </c>
      <c r="C353" s="5">
        <v>43573.572916666664</v>
      </c>
      <c r="D353" t="s">
        <v>231</v>
      </c>
      <c r="E353" t="s">
        <v>133</v>
      </c>
      <c r="F353" t="s">
        <v>9</v>
      </c>
      <c r="G353">
        <v>45</v>
      </c>
      <c r="H353" t="s">
        <v>10</v>
      </c>
      <c r="I353">
        <v>0</v>
      </c>
      <c r="J353" t="s">
        <v>11</v>
      </c>
      <c r="K353" s="21">
        <v>19490</v>
      </c>
    </row>
    <row r="354" spans="1:11" x14ac:dyDescent="0.25">
      <c r="A354">
        <v>30867</v>
      </c>
      <c r="B354" t="s">
        <v>1325</v>
      </c>
      <c r="C354" s="5">
        <v>43580.583333333336</v>
      </c>
      <c r="D354" t="s">
        <v>231</v>
      </c>
      <c r="E354" t="s">
        <v>133</v>
      </c>
      <c r="F354" t="s">
        <v>9</v>
      </c>
      <c r="G354">
        <v>45</v>
      </c>
      <c r="H354" t="s">
        <v>10</v>
      </c>
      <c r="J354" t="s">
        <v>11</v>
      </c>
      <c r="K354" s="21">
        <v>33646</v>
      </c>
    </row>
    <row r="355" spans="1:11" x14ac:dyDescent="0.25">
      <c r="A355">
        <v>33621</v>
      </c>
      <c r="B355" t="s">
        <v>1322</v>
      </c>
      <c r="C355" s="5">
        <v>43566.625</v>
      </c>
      <c r="D355" t="s">
        <v>231</v>
      </c>
      <c r="E355" t="s">
        <v>133</v>
      </c>
      <c r="F355" t="s">
        <v>9</v>
      </c>
      <c r="G355">
        <v>60</v>
      </c>
      <c r="H355" t="s">
        <v>10</v>
      </c>
      <c r="I355">
        <v>0</v>
      </c>
      <c r="J355" t="s">
        <v>11</v>
      </c>
      <c r="K355" s="21">
        <v>20539</v>
      </c>
    </row>
    <row r="356" spans="1:11" x14ac:dyDescent="0.25">
      <c r="A356">
        <v>35222</v>
      </c>
      <c r="B356" t="s">
        <v>1083</v>
      </c>
      <c r="C356" s="5">
        <v>43580.364583333336</v>
      </c>
      <c r="D356" t="s">
        <v>231</v>
      </c>
      <c r="E356" t="s">
        <v>133</v>
      </c>
      <c r="F356" t="s">
        <v>9</v>
      </c>
      <c r="G356">
        <v>60</v>
      </c>
      <c r="H356" t="s">
        <v>10</v>
      </c>
      <c r="I356">
        <v>0</v>
      </c>
      <c r="J356" t="s">
        <v>11</v>
      </c>
      <c r="K356" s="21">
        <v>36012</v>
      </c>
    </row>
    <row r="357" spans="1:11" x14ac:dyDescent="0.25">
      <c r="A357">
        <v>33137</v>
      </c>
      <c r="B357" t="s">
        <v>573</v>
      </c>
      <c r="C357" s="5">
        <v>43580.458333333336</v>
      </c>
      <c r="D357" t="s">
        <v>231</v>
      </c>
      <c r="E357" t="s">
        <v>133</v>
      </c>
      <c r="F357" t="s">
        <v>9</v>
      </c>
      <c r="G357">
        <v>60</v>
      </c>
      <c r="H357" t="s">
        <v>10</v>
      </c>
      <c r="J357" t="s">
        <v>11</v>
      </c>
      <c r="K357" s="21">
        <v>28579</v>
      </c>
    </row>
    <row r="358" spans="1:11" x14ac:dyDescent="0.25">
      <c r="A358">
        <v>35481</v>
      </c>
      <c r="B358" t="s">
        <v>54</v>
      </c>
      <c r="C358" s="5">
        <v>43580.541666666664</v>
      </c>
      <c r="D358" t="s">
        <v>231</v>
      </c>
      <c r="E358" t="s">
        <v>133</v>
      </c>
      <c r="F358" t="s">
        <v>9</v>
      </c>
      <c r="G358">
        <v>60</v>
      </c>
      <c r="H358" t="s">
        <v>10</v>
      </c>
      <c r="I358">
        <v>0</v>
      </c>
      <c r="J358" t="s">
        <v>11</v>
      </c>
      <c r="K358" s="21">
        <v>18922</v>
      </c>
    </row>
    <row r="359" spans="1:11" x14ac:dyDescent="0.25">
      <c r="A359">
        <v>35337</v>
      </c>
      <c r="B359" t="s">
        <v>1102</v>
      </c>
      <c r="C359" s="5">
        <v>43581.458333333336</v>
      </c>
      <c r="D359" t="s">
        <v>231</v>
      </c>
      <c r="E359" t="s">
        <v>133</v>
      </c>
      <c r="F359" t="s">
        <v>9</v>
      </c>
      <c r="G359">
        <v>60</v>
      </c>
      <c r="H359" t="s">
        <v>10</v>
      </c>
      <c r="J359" t="s">
        <v>11</v>
      </c>
      <c r="K359" s="21">
        <v>21843</v>
      </c>
    </row>
    <row r="360" spans="1:11" x14ac:dyDescent="0.25">
      <c r="A360">
        <v>35291</v>
      </c>
      <c r="B360" t="s">
        <v>29</v>
      </c>
      <c r="C360" s="5">
        <v>43559.583333333336</v>
      </c>
      <c r="D360" t="s">
        <v>231</v>
      </c>
      <c r="E360" t="s">
        <v>133</v>
      </c>
      <c r="F360" t="s">
        <v>9</v>
      </c>
      <c r="G360">
        <v>75</v>
      </c>
      <c r="H360" t="s">
        <v>10</v>
      </c>
      <c r="J360" t="s">
        <v>11</v>
      </c>
      <c r="K360" s="21">
        <v>24542</v>
      </c>
    </row>
    <row r="361" spans="1:11" x14ac:dyDescent="0.25">
      <c r="A361">
        <v>35194</v>
      </c>
      <c r="B361" t="s">
        <v>1323</v>
      </c>
      <c r="C361" s="5">
        <v>43573.520833333336</v>
      </c>
      <c r="D361" t="s">
        <v>231</v>
      </c>
      <c r="E361" t="s">
        <v>133</v>
      </c>
      <c r="F361" t="s">
        <v>9</v>
      </c>
      <c r="G361">
        <v>75</v>
      </c>
      <c r="H361" t="s">
        <v>10</v>
      </c>
      <c r="J361" t="s">
        <v>11</v>
      </c>
      <c r="K361" s="21">
        <v>28504</v>
      </c>
    </row>
    <row r="362" spans="1:11" x14ac:dyDescent="0.25">
      <c r="A362">
        <v>34760</v>
      </c>
      <c r="B362" t="s">
        <v>1183</v>
      </c>
      <c r="C362" s="5">
        <v>43573.604166666664</v>
      </c>
      <c r="D362" t="s">
        <v>231</v>
      </c>
      <c r="E362" t="s">
        <v>133</v>
      </c>
      <c r="F362" t="s">
        <v>9</v>
      </c>
      <c r="G362">
        <v>75</v>
      </c>
      <c r="H362" t="s">
        <v>10</v>
      </c>
      <c r="J362" t="s">
        <v>17</v>
      </c>
      <c r="K362" s="21">
        <v>30084</v>
      </c>
    </row>
    <row r="363" spans="1:11" x14ac:dyDescent="0.25">
      <c r="A363">
        <v>35646</v>
      </c>
      <c r="B363" t="s">
        <v>1326</v>
      </c>
      <c r="C363" s="5">
        <v>43580.614583333336</v>
      </c>
      <c r="D363" t="s">
        <v>231</v>
      </c>
      <c r="E363" t="s">
        <v>133</v>
      </c>
      <c r="F363" t="s">
        <v>9</v>
      </c>
      <c r="G363">
        <v>75</v>
      </c>
      <c r="H363" t="s">
        <v>10</v>
      </c>
      <c r="J363" t="s">
        <v>11</v>
      </c>
      <c r="K363" s="21">
        <v>28038</v>
      </c>
    </row>
    <row r="364" spans="1:11" x14ac:dyDescent="0.25">
      <c r="A364">
        <v>35625</v>
      </c>
      <c r="B364" t="s">
        <v>65</v>
      </c>
      <c r="C364" s="5">
        <v>43581.34375</v>
      </c>
      <c r="D364" t="s">
        <v>231</v>
      </c>
      <c r="E364" t="s">
        <v>133</v>
      </c>
      <c r="F364" t="s">
        <v>9</v>
      </c>
      <c r="G364">
        <v>75</v>
      </c>
      <c r="H364" t="s">
        <v>10</v>
      </c>
      <c r="J364" t="s">
        <v>11</v>
      </c>
      <c r="K364" s="21">
        <v>22253</v>
      </c>
    </row>
    <row r="365" spans="1:11" x14ac:dyDescent="0.25">
      <c r="A365">
        <v>31143</v>
      </c>
      <c r="B365" t="s">
        <v>1101</v>
      </c>
      <c r="C365" s="5">
        <v>43581.572916666664</v>
      </c>
      <c r="D365" t="s">
        <v>231</v>
      </c>
      <c r="E365" t="s">
        <v>133</v>
      </c>
      <c r="F365" t="s">
        <v>9</v>
      </c>
      <c r="G365">
        <v>75</v>
      </c>
      <c r="H365" t="s">
        <v>10</v>
      </c>
      <c r="J365" t="s">
        <v>11</v>
      </c>
      <c r="K365" s="21">
        <v>32960</v>
      </c>
    </row>
    <row r="366" spans="1:11" x14ac:dyDescent="0.25">
      <c r="A366">
        <v>35626</v>
      </c>
      <c r="B366" t="s">
        <v>1327</v>
      </c>
      <c r="C366" s="5">
        <v>43581.395833333336</v>
      </c>
      <c r="D366" t="s">
        <v>231</v>
      </c>
      <c r="E366" t="s">
        <v>133</v>
      </c>
      <c r="F366" t="s">
        <v>9</v>
      </c>
      <c r="G366">
        <v>90</v>
      </c>
      <c r="H366" t="s">
        <v>10</v>
      </c>
      <c r="J366" t="s">
        <v>11</v>
      </c>
      <c r="K366" s="21">
        <v>36655</v>
      </c>
    </row>
    <row r="367" spans="1:11" x14ac:dyDescent="0.25">
      <c r="A367">
        <v>35291</v>
      </c>
      <c r="B367" t="s">
        <v>29</v>
      </c>
      <c r="C367" s="5">
        <v>43581.625</v>
      </c>
      <c r="D367" t="s">
        <v>231</v>
      </c>
      <c r="E367" t="s">
        <v>133</v>
      </c>
      <c r="F367" t="s">
        <v>9</v>
      </c>
      <c r="G367">
        <v>90</v>
      </c>
      <c r="H367" t="s">
        <v>10</v>
      </c>
      <c r="I367">
        <v>0</v>
      </c>
      <c r="J367" t="s">
        <v>11</v>
      </c>
      <c r="K367" s="21">
        <v>24542</v>
      </c>
    </row>
    <row r="368" spans="1:11" x14ac:dyDescent="0.25">
      <c r="A368">
        <v>34857</v>
      </c>
      <c r="B368" t="s">
        <v>814</v>
      </c>
      <c r="C368" s="5">
        <v>43557.604166666664</v>
      </c>
      <c r="D368" t="s">
        <v>79</v>
      </c>
      <c r="E368" t="s">
        <v>133</v>
      </c>
      <c r="F368" t="s">
        <v>9</v>
      </c>
      <c r="G368">
        <v>15</v>
      </c>
      <c r="H368" t="s">
        <v>10</v>
      </c>
      <c r="J368" t="s">
        <v>11</v>
      </c>
      <c r="K368" s="21">
        <v>22111</v>
      </c>
    </row>
    <row r="369" spans="1:11" x14ac:dyDescent="0.25">
      <c r="A369">
        <v>34109</v>
      </c>
      <c r="B369" t="s">
        <v>337</v>
      </c>
      <c r="C369" s="5">
        <v>43557.614583333336</v>
      </c>
      <c r="D369" t="s">
        <v>79</v>
      </c>
      <c r="E369" t="s">
        <v>133</v>
      </c>
      <c r="F369" t="s">
        <v>9</v>
      </c>
      <c r="G369">
        <v>15</v>
      </c>
      <c r="H369" t="s">
        <v>10</v>
      </c>
      <c r="I369">
        <v>0</v>
      </c>
      <c r="J369" t="s">
        <v>11</v>
      </c>
      <c r="K369" s="21">
        <v>24373</v>
      </c>
    </row>
    <row r="370" spans="1:11" x14ac:dyDescent="0.25">
      <c r="A370">
        <v>34109</v>
      </c>
      <c r="B370" t="s">
        <v>337</v>
      </c>
      <c r="C370" s="5">
        <v>43571.583333333336</v>
      </c>
      <c r="D370" t="s">
        <v>79</v>
      </c>
      <c r="E370" t="s">
        <v>133</v>
      </c>
      <c r="F370" t="s">
        <v>9</v>
      </c>
      <c r="G370">
        <v>15</v>
      </c>
      <c r="H370" t="s">
        <v>10</v>
      </c>
      <c r="J370" t="s">
        <v>11</v>
      </c>
      <c r="K370" s="21">
        <v>24373</v>
      </c>
    </row>
    <row r="371" spans="1:11" x14ac:dyDescent="0.25">
      <c r="A371">
        <v>26309</v>
      </c>
      <c r="B371" t="s">
        <v>1017</v>
      </c>
      <c r="C371" s="5">
        <v>43585.59375</v>
      </c>
      <c r="D371" t="s">
        <v>79</v>
      </c>
      <c r="E371" t="s">
        <v>133</v>
      </c>
      <c r="F371" t="s">
        <v>9</v>
      </c>
      <c r="G371">
        <v>15</v>
      </c>
      <c r="H371" t="s">
        <v>10</v>
      </c>
      <c r="J371" t="s">
        <v>11</v>
      </c>
      <c r="K371" s="21">
        <v>21750</v>
      </c>
    </row>
    <row r="372" spans="1:11" x14ac:dyDescent="0.25">
      <c r="A372">
        <v>32442</v>
      </c>
      <c r="B372" t="s">
        <v>724</v>
      </c>
      <c r="C372" s="5">
        <v>43557.416666666664</v>
      </c>
      <c r="D372" t="s">
        <v>79</v>
      </c>
      <c r="E372" t="s">
        <v>133</v>
      </c>
      <c r="F372" t="s">
        <v>9</v>
      </c>
      <c r="G372">
        <v>30</v>
      </c>
      <c r="H372" t="s">
        <v>10</v>
      </c>
      <c r="J372" t="s">
        <v>11</v>
      </c>
      <c r="K372" s="21">
        <v>32298</v>
      </c>
    </row>
    <row r="373" spans="1:11" x14ac:dyDescent="0.25">
      <c r="A373">
        <v>35173</v>
      </c>
      <c r="B373" t="s">
        <v>769</v>
      </c>
      <c r="C373" s="5">
        <v>43557.4375</v>
      </c>
      <c r="D373" t="s">
        <v>79</v>
      </c>
      <c r="E373" t="s">
        <v>133</v>
      </c>
      <c r="F373" t="s">
        <v>9</v>
      </c>
      <c r="G373">
        <v>30</v>
      </c>
      <c r="H373" t="s">
        <v>10</v>
      </c>
      <c r="J373" t="s">
        <v>11</v>
      </c>
      <c r="K373" s="21">
        <v>26526</v>
      </c>
    </row>
    <row r="374" spans="1:11" x14ac:dyDescent="0.25">
      <c r="A374">
        <v>34262</v>
      </c>
      <c r="B374" t="s">
        <v>129</v>
      </c>
      <c r="C374" s="5">
        <v>43560.395833333336</v>
      </c>
      <c r="D374" t="s">
        <v>79</v>
      </c>
      <c r="E374" t="s">
        <v>133</v>
      </c>
      <c r="F374" t="s">
        <v>9</v>
      </c>
      <c r="G374">
        <v>30</v>
      </c>
      <c r="H374" t="s">
        <v>10</v>
      </c>
      <c r="J374" t="s">
        <v>11</v>
      </c>
      <c r="K374" s="21">
        <v>18339</v>
      </c>
    </row>
    <row r="375" spans="1:11" x14ac:dyDescent="0.25">
      <c r="A375">
        <v>20821</v>
      </c>
      <c r="B375" t="s">
        <v>361</v>
      </c>
      <c r="C375" s="5">
        <v>43560.479166666664</v>
      </c>
      <c r="D375" t="s">
        <v>79</v>
      </c>
      <c r="E375" t="s">
        <v>133</v>
      </c>
      <c r="F375" t="s">
        <v>9</v>
      </c>
      <c r="G375">
        <v>30</v>
      </c>
      <c r="H375" t="s">
        <v>10</v>
      </c>
      <c r="J375" t="s">
        <v>11</v>
      </c>
      <c r="K375" s="21">
        <v>30729</v>
      </c>
    </row>
    <row r="376" spans="1:11" x14ac:dyDescent="0.25">
      <c r="A376">
        <v>26895</v>
      </c>
      <c r="B376" t="s">
        <v>1104</v>
      </c>
      <c r="C376" s="5">
        <v>43564.458333333336</v>
      </c>
      <c r="D376" t="s">
        <v>79</v>
      </c>
      <c r="E376" t="s">
        <v>133</v>
      </c>
      <c r="F376" t="s">
        <v>9</v>
      </c>
      <c r="G376">
        <v>30</v>
      </c>
      <c r="H376" t="s">
        <v>10</v>
      </c>
      <c r="J376" t="s">
        <v>11</v>
      </c>
      <c r="K376" s="21">
        <v>23740</v>
      </c>
    </row>
    <row r="377" spans="1:11" x14ac:dyDescent="0.25">
      <c r="A377">
        <v>34384</v>
      </c>
      <c r="B377" t="s">
        <v>63</v>
      </c>
      <c r="C377" s="5">
        <v>43564.604166666664</v>
      </c>
      <c r="D377" t="s">
        <v>79</v>
      </c>
      <c r="E377" t="s">
        <v>133</v>
      </c>
      <c r="F377" t="s">
        <v>9</v>
      </c>
      <c r="G377">
        <v>30</v>
      </c>
      <c r="H377" t="s">
        <v>10</v>
      </c>
      <c r="J377" t="s">
        <v>17</v>
      </c>
      <c r="K377" s="21">
        <v>22126</v>
      </c>
    </row>
    <row r="378" spans="1:11" x14ac:dyDescent="0.25">
      <c r="A378">
        <v>35372</v>
      </c>
      <c r="B378" t="s">
        <v>1018</v>
      </c>
      <c r="C378" s="5">
        <v>43565.375</v>
      </c>
      <c r="D378" t="s">
        <v>79</v>
      </c>
      <c r="E378" t="s">
        <v>133</v>
      </c>
      <c r="F378" t="s">
        <v>9</v>
      </c>
      <c r="G378">
        <v>30</v>
      </c>
      <c r="H378" t="s">
        <v>10</v>
      </c>
      <c r="J378" t="s">
        <v>11</v>
      </c>
      <c r="K378" s="21">
        <v>24424</v>
      </c>
    </row>
    <row r="379" spans="1:11" x14ac:dyDescent="0.25">
      <c r="A379">
        <v>35210</v>
      </c>
      <c r="B379" t="s">
        <v>830</v>
      </c>
      <c r="C379" s="5">
        <v>43565.427083333336</v>
      </c>
      <c r="D379" t="s">
        <v>79</v>
      </c>
      <c r="E379" t="s">
        <v>133</v>
      </c>
      <c r="F379" t="s">
        <v>9</v>
      </c>
      <c r="G379">
        <v>30</v>
      </c>
      <c r="H379" t="s">
        <v>10</v>
      </c>
      <c r="J379" t="s">
        <v>11</v>
      </c>
      <c r="K379" s="21">
        <v>24498</v>
      </c>
    </row>
    <row r="380" spans="1:11" x14ac:dyDescent="0.25">
      <c r="A380">
        <v>35173</v>
      </c>
      <c r="B380" t="s">
        <v>769</v>
      </c>
      <c r="C380" s="5">
        <v>43565.447916666664</v>
      </c>
      <c r="D380" t="s">
        <v>79</v>
      </c>
      <c r="E380" t="s">
        <v>133</v>
      </c>
      <c r="F380" t="s">
        <v>9</v>
      </c>
      <c r="G380">
        <v>30</v>
      </c>
      <c r="H380" t="s">
        <v>10</v>
      </c>
      <c r="J380" t="s">
        <v>11</v>
      </c>
      <c r="K380" s="21">
        <v>26526</v>
      </c>
    </row>
    <row r="381" spans="1:11" x14ac:dyDescent="0.25">
      <c r="A381">
        <v>21246</v>
      </c>
      <c r="B381" t="s">
        <v>1330</v>
      </c>
      <c r="C381" s="5">
        <v>43567.479166666664</v>
      </c>
      <c r="D381" t="s">
        <v>79</v>
      </c>
      <c r="E381" t="s">
        <v>133</v>
      </c>
      <c r="F381" t="s">
        <v>9</v>
      </c>
      <c r="G381">
        <v>30</v>
      </c>
      <c r="H381" t="s">
        <v>10</v>
      </c>
      <c r="J381" t="s">
        <v>11</v>
      </c>
      <c r="K381" s="21">
        <v>23838</v>
      </c>
    </row>
    <row r="382" spans="1:11" x14ac:dyDescent="0.25">
      <c r="A382">
        <v>26309</v>
      </c>
      <c r="B382" t="s">
        <v>1017</v>
      </c>
      <c r="C382" s="5">
        <v>43567.5625</v>
      </c>
      <c r="D382" t="s">
        <v>79</v>
      </c>
      <c r="E382" t="s">
        <v>133</v>
      </c>
      <c r="F382" t="s">
        <v>9</v>
      </c>
      <c r="G382">
        <v>30</v>
      </c>
      <c r="H382" t="s">
        <v>10</v>
      </c>
      <c r="J382" t="s">
        <v>11</v>
      </c>
      <c r="K382" s="21">
        <v>21750</v>
      </c>
    </row>
    <row r="383" spans="1:11" x14ac:dyDescent="0.25">
      <c r="A383">
        <v>33677</v>
      </c>
      <c r="B383" t="s">
        <v>793</v>
      </c>
      <c r="C383" s="5">
        <v>43567.614583333336</v>
      </c>
      <c r="D383" t="s">
        <v>79</v>
      </c>
      <c r="E383" t="s">
        <v>133</v>
      </c>
      <c r="F383" t="s">
        <v>9</v>
      </c>
      <c r="G383">
        <v>30</v>
      </c>
      <c r="H383" t="s">
        <v>10</v>
      </c>
      <c r="J383" t="s">
        <v>17</v>
      </c>
      <c r="K383" s="21">
        <v>28065</v>
      </c>
    </row>
    <row r="384" spans="1:11" x14ac:dyDescent="0.25">
      <c r="A384">
        <v>32442</v>
      </c>
      <c r="B384" t="s">
        <v>724</v>
      </c>
      <c r="C384" s="5">
        <v>43571.458333333336</v>
      </c>
      <c r="D384" t="s">
        <v>79</v>
      </c>
      <c r="E384" t="s">
        <v>133</v>
      </c>
      <c r="F384" t="s">
        <v>9</v>
      </c>
      <c r="G384">
        <v>30</v>
      </c>
      <c r="H384" t="s">
        <v>10</v>
      </c>
      <c r="J384" t="s">
        <v>11</v>
      </c>
      <c r="K384" s="21">
        <v>32298</v>
      </c>
    </row>
    <row r="385" spans="1:11" x14ac:dyDescent="0.25">
      <c r="A385">
        <v>15940</v>
      </c>
      <c r="B385" t="s">
        <v>410</v>
      </c>
      <c r="C385" s="5">
        <v>43571.479166666664</v>
      </c>
      <c r="D385" t="s">
        <v>79</v>
      </c>
      <c r="E385" t="s">
        <v>133</v>
      </c>
      <c r="F385" t="s">
        <v>9</v>
      </c>
      <c r="G385">
        <v>30</v>
      </c>
      <c r="H385" t="s">
        <v>10</v>
      </c>
      <c r="I385">
        <v>0</v>
      </c>
      <c r="J385" t="s">
        <v>11</v>
      </c>
      <c r="K385" s="21">
        <v>23924</v>
      </c>
    </row>
    <row r="386" spans="1:11" x14ac:dyDescent="0.25">
      <c r="A386">
        <v>34912</v>
      </c>
      <c r="B386" t="s">
        <v>96</v>
      </c>
      <c r="C386" s="5">
        <v>43585.385416666664</v>
      </c>
      <c r="D386" t="s">
        <v>79</v>
      </c>
      <c r="E386" t="s">
        <v>133</v>
      </c>
      <c r="F386" t="s">
        <v>9</v>
      </c>
      <c r="G386">
        <v>30</v>
      </c>
      <c r="H386" t="s">
        <v>10</v>
      </c>
      <c r="J386" t="s">
        <v>11</v>
      </c>
      <c r="K386" s="21">
        <v>24996</v>
      </c>
    </row>
    <row r="387" spans="1:11" x14ac:dyDescent="0.25">
      <c r="A387">
        <v>34313</v>
      </c>
      <c r="B387" t="s">
        <v>455</v>
      </c>
      <c r="C387" s="5">
        <v>43585.416666666664</v>
      </c>
      <c r="D387" t="s">
        <v>79</v>
      </c>
      <c r="E387" t="s">
        <v>133</v>
      </c>
      <c r="F387" t="s">
        <v>9</v>
      </c>
      <c r="G387">
        <v>30</v>
      </c>
      <c r="H387" t="s">
        <v>10</v>
      </c>
      <c r="J387" t="s">
        <v>11</v>
      </c>
      <c r="K387" s="21">
        <v>23031</v>
      </c>
    </row>
    <row r="388" spans="1:11" x14ac:dyDescent="0.25">
      <c r="A388">
        <v>32442</v>
      </c>
      <c r="B388" t="s">
        <v>724</v>
      </c>
      <c r="C388" s="5">
        <v>43585.4375</v>
      </c>
      <c r="D388" t="s">
        <v>79</v>
      </c>
      <c r="E388" t="s">
        <v>133</v>
      </c>
      <c r="F388" t="s">
        <v>9</v>
      </c>
      <c r="G388">
        <v>30</v>
      </c>
      <c r="H388" t="s">
        <v>10</v>
      </c>
      <c r="J388" t="s">
        <v>11</v>
      </c>
      <c r="K388" s="21">
        <v>32298</v>
      </c>
    </row>
    <row r="389" spans="1:11" x14ac:dyDescent="0.25">
      <c r="A389">
        <v>35144</v>
      </c>
      <c r="B389" t="s">
        <v>1106</v>
      </c>
      <c r="C389" s="5">
        <v>43560.364583333336</v>
      </c>
      <c r="D389" t="s">
        <v>79</v>
      </c>
      <c r="E389" t="s">
        <v>133</v>
      </c>
      <c r="F389" t="s">
        <v>9</v>
      </c>
      <c r="G389">
        <v>45</v>
      </c>
      <c r="H389" t="s">
        <v>10</v>
      </c>
      <c r="J389" t="s">
        <v>17</v>
      </c>
      <c r="K389" s="21">
        <v>24685</v>
      </c>
    </row>
    <row r="390" spans="1:11" x14ac:dyDescent="0.25">
      <c r="A390">
        <v>26309</v>
      </c>
      <c r="B390" t="s">
        <v>1017</v>
      </c>
      <c r="C390" s="5">
        <v>43560.416666666664</v>
      </c>
      <c r="D390" t="s">
        <v>79</v>
      </c>
      <c r="E390" t="s">
        <v>133</v>
      </c>
      <c r="F390" t="s">
        <v>9</v>
      </c>
      <c r="G390">
        <v>45</v>
      </c>
      <c r="H390" t="s">
        <v>10</v>
      </c>
      <c r="J390" t="s">
        <v>11</v>
      </c>
      <c r="K390" s="21">
        <v>21750</v>
      </c>
    </row>
    <row r="391" spans="1:11" x14ac:dyDescent="0.25">
      <c r="A391">
        <v>34771</v>
      </c>
      <c r="B391" t="s">
        <v>895</v>
      </c>
      <c r="C391" s="5">
        <v>43560.447916666664</v>
      </c>
      <c r="D391" t="s">
        <v>79</v>
      </c>
      <c r="E391" t="s">
        <v>133</v>
      </c>
      <c r="F391" t="s">
        <v>9</v>
      </c>
      <c r="G391">
        <v>45</v>
      </c>
      <c r="H391" t="s">
        <v>10</v>
      </c>
      <c r="J391" t="s">
        <v>11</v>
      </c>
      <c r="K391" s="21">
        <v>34996</v>
      </c>
    </row>
    <row r="392" spans="1:11" x14ac:dyDescent="0.25">
      <c r="A392">
        <v>21618</v>
      </c>
      <c r="B392" t="s">
        <v>754</v>
      </c>
      <c r="C392" s="5">
        <v>43565.34375</v>
      </c>
      <c r="D392" t="s">
        <v>79</v>
      </c>
      <c r="E392" t="s">
        <v>133</v>
      </c>
      <c r="F392" t="s">
        <v>9</v>
      </c>
      <c r="G392">
        <v>45</v>
      </c>
      <c r="H392" t="s">
        <v>10</v>
      </c>
      <c r="J392" t="s">
        <v>11</v>
      </c>
      <c r="K392" s="21">
        <v>33996</v>
      </c>
    </row>
    <row r="393" spans="1:11" x14ac:dyDescent="0.25">
      <c r="A393">
        <v>34826</v>
      </c>
      <c r="B393" t="s">
        <v>52</v>
      </c>
      <c r="C393" s="5">
        <v>43565.395833333336</v>
      </c>
      <c r="D393" t="s">
        <v>79</v>
      </c>
      <c r="E393" t="s">
        <v>133</v>
      </c>
      <c r="F393" t="s">
        <v>9</v>
      </c>
      <c r="G393">
        <v>45</v>
      </c>
      <c r="H393" t="s">
        <v>10</v>
      </c>
      <c r="J393" t="s">
        <v>11</v>
      </c>
      <c r="K393" s="21">
        <v>27401</v>
      </c>
    </row>
    <row r="394" spans="1:11" x14ac:dyDescent="0.25">
      <c r="A394">
        <v>29426</v>
      </c>
      <c r="B394" t="s">
        <v>483</v>
      </c>
      <c r="C394" s="5">
        <v>43565.46875</v>
      </c>
      <c r="D394" t="s">
        <v>79</v>
      </c>
      <c r="E394" t="s">
        <v>133</v>
      </c>
      <c r="F394" t="s">
        <v>9</v>
      </c>
      <c r="G394">
        <v>45</v>
      </c>
      <c r="H394" t="s">
        <v>10</v>
      </c>
      <c r="I394">
        <v>0</v>
      </c>
      <c r="J394" t="s">
        <v>11</v>
      </c>
      <c r="K394" s="21">
        <v>21901</v>
      </c>
    </row>
    <row r="395" spans="1:11" x14ac:dyDescent="0.25">
      <c r="A395">
        <v>10732</v>
      </c>
      <c r="B395" t="s">
        <v>64</v>
      </c>
      <c r="C395" s="5">
        <v>43567.34375</v>
      </c>
      <c r="D395" t="s">
        <v>79</v>
      </c>
      <c r="E395" t="s">
        <v>133</v>
      </c>
      <c r="F395" t="s">
        <v>9</v>
      </c>
      <c r="G395">
        <v>45</v>
      </c>
      <c r="H395" t="s">
        <v>10</v>
      </c>
      <c r="J395" t="s">
        <v>11</v>
      </c>
      <c r="K395" s="21">
        <v>16954</v>
      </c>
    </row>
    <row r="396" spans="1:11" x14ac:dyDescent="0.25">
      <c r="A396">
        <v>24245</v>
      </c>
      <c r="B396" t="s">
        <v>1093</v>
      </c>
      <c r="C396" s="5">
        <v>43567.416666666664</v>
      </c>
      <c r="D396" t="s">
        <v>79</v>
      </c>
      <c r="E396" t="s">
        <v>133</v>
      </c>
      <c r="F396" t="s">
        <v>9</v>
      </c>
      <c r="G396">
        <v>45</v>
      </c>
      <c r="H396" t="s">
        <v>10</v>
      </c>
      <c r="I396">
        <v>0</v>
      </c>
      <c r="J396" t="s">
        <v>11</v>
      </c>
      <c r="K396" s="21">
        <v>22061</v>
      </c>
    </row>
    <row r="397" spans="1:11" x14ac:dyDescent="0.25">
      <c r="A397">
        <v>34771</v>
      </c>
      <c r="B397" t="s">
        <v>895</v>
      </c>
      <c r="C397" s="5">
        <v>43567.447916666664</v>
      </c>
      <c r="D397" t="s">
        <v>79</v>
      </c>
      <c r="E397" t="s">
        <v>133</v>
      </c>
      <c r="F397" t="s">
        <v>9</v>
      </c>
      <c r="G397">
        <v>45</v>
      </c>
      <c r="H397" t="s">
        <v>10</v>
      </c>
      <c r="J397" t="s">
        <v>11</v>
      </c>
      <c r="K397" s="21">
        <v>34996</v>
      </c>
    </row>
    <row r="398" spans="1:11" x14ac:dyDescent="0.25">
      <c r="A398">
        <v>34858</v>
      </c>
      <c r="B398" t="s">
        <v>1153</v>
      </c>
      <c r="C398" s="5">
        <v>43571.34375</v>
      </c>
      <c r="D398" t="s">
        <v>79</v>
      </c>
      <c r="E398" t="s">
        <v>133</v>
      </c>
      <c r="F398" t="s">
        <v>9</v>
      </c>
      <c r="G398">
        <v>45</v>
      </c>
      <c r="H398" t="s">
        <v>10</v>
      </c>
      <c r="J398" t="s">
        <v>11</v>
      </c>
      <c r="K398" s="21">
        <v>27043</v>
      </c>
    </row>
    <row r="399" spans="1:11" x14ac:dyDescent="0.25">
      <c r="A399">
        <v>35991</v>
      </c>
      <c r="B399" t="s">
        <v>1331</v>
      </c>
      <c r="C399" s="5">
        <v>43571.427083333336</v>
      </c>
      <c r="D399" t="s">
        <v>79</v>
      </c>
      <c r="E399" t="s">
        <v>133</v>
      </c>
      <c r="F399" t="s">
        <v>9</v>
      </c>
      <c r="G399">
        <v>45</v>
      </c>
      <c r="H399" t="s">
        <v>10</v>
      </c>
      <c r="I399">
        <v>0</v>
      </c>
      <c r="J399" t="s">
        <v>15</v>
      </c>
      <c r="K399" s="21">
        <v>31388</v>
      </c>
    </row>
    <row r="400" spans="1:11" x14ac:dyDescent="0.25">
      <c r="A400">
        <v>30429</v>
      </c>
      <c r="B400" t="s">
        <v>1332</v>
      </c>
      <c r="C400" s="5">
        <v>43571.59375</v>
      </c>
      <c r="D400" t="s">
        <v>79</v>
      </c>
      <c r="E400" t="s">
        <v>133</v>
      </c>
      <c r="F400" t="s">
        <v>9</v>
      </c>
      <c r="G400">
        <v>45</v>
      </c>
      <c r="H400" t="s">
        <v>10</v>
      </c>
      <c r="J400" t="s">
        <v>15</v>
      </c>
      <c r="K400" s="21">
        <v>26446</v>
      </c>
    </row>
    <row r="401" spans="1:11" x14ac:dyDescent="0.25">
      <c r="A401">
        <v>35521</v>
      </c>
      <c r="B401" t="s">
        <v>1019</v>
      </c>
      <c r="C401" s="5">
        <v>43571.635416666664</v>
      </c>
      <c r="D401" t="s">
        <v>79</v>
      </c>
      <c r="E401" t="s">
        <v>133</v>
      </c>
      <c r="F401" t="s">
        <v>9</v>
      </c>
      <c r="G401">
        <v>45</v>
      </c>
      <c r="H401" t="s">
        <v>10</v>
      </c>
      <c r="J401" t="s">
        <v>11</v>
      </c>
      <c r="K401" s="21">
        <v>37045</v>
      </c>
    </row>
    <row r="402" spans="1:11" x14ac:dyDescent="0.25">
      <c r="A402">
        <v>29924</v>
      </c>
      <c r="B402" t="s">
        <v>928</v>
      </c>
      <c r="C402" s="5">
        <v>43572.34375</v>
      </c>
      <c r="D402" t="s">
        <v>79</v>
      </c>
      <c r="E402" t="s">
        <v>133</v>
      </c>
      <c r="F402" t="s">
        <v>9</v>
      </c>
      <c r="G402">
        <v>45</v>
      </c>
      <c r="H402" t="s">
        <v>10</v>
      </c>
      <c r="J402" t="s">
        <v>11</v>
      </c>
      <c r="K402" s="21">
        <v>26194</v>
      </c>
    </row>
    <row r="403" spans="1:11" x14ac:dyDescent="0.25">
      <c r="A403">
        <v>35372</v>
      </c>
      <c r="B403" t="s">
        <v>1018</v>
      </c>
      <c r="C403" s="5">
        <v>43572.375</v>
      </c>
      <c r="D403" t="s">
        <v>79</v>
      </c>
      <c r="E403" t="s">
        <v>133</v>
      </c>
      <c r="F403" t="s">
        <v>9</v>
      </c>
      <c r="G403">
        <v>45</v>
      </c>
      <c r="H403" t="s">
        <v>10</v>
      </c>
      <c r="J403" t="s">
        <v>11</v>
      </c>
      <c r="K403" s="21">
        <v>24424</v>
      </c>
    </row>
    <row r="404" spans="1:11" x14ac:dyDescent="0.25">
      <c r="A404">
        <v>34740</v>
      </c>
      <c r="B404" t="s">
        <v>1107</v>
      </c>
      <c r="C404" s="5">
        <v>43572.447916666664</v>
      </c>
      <c r="D404" t="s">
        <v>79</v>
      </c>
      <c r="E404" t="s">
        <v>133</v>
      </c>
      <c r="F404" t="s">
        <v>9</v>
      </c>
      <c r="G404">
        <v>45</v>
      </c>
      <c r="H404" t="s">
        <v>10</v>
      </c>
      <c r="J404" t="s">
        <v>11</v>
      </c>
      <c r="K404" s="21">
        <v>30117</v>
      </c>
    </row>
    <row r="405" spans="1:11" x14ac:dyDescent="0.25">
      <c r="A405">
        <v>35130</v>
      </c>
      <c r="B405" t="s">
        <v>1124</v>
      </c>
      <c r="C405" s="5">
        <v>43585.5625</v>
      </c>
      <c r="D405" t="s">
        <v>79</v>
      </c>
      <c r="E405" t="s">
        <v>133</v>
      </c>
      <c r="F405" t="s">
        <v>9</v>
      </c>
      <c r="G405">
        <v>45</v>
      </c>
      <c r="H405" t="s">
        <v>10</v>
      </c>
      <c r="J405" t="s">
        <v>11</v>
      </c>
      <c r="K405" s="21">
        <v>21441</v>
      </c>
    </row>
    <row r="406" spans="1:11" x14ac:dyDescent="0.25">
      <c r="A406">
        <v>26593</v>
      </c>
      <c r="B406" t="s">
        <v>224</v>
      </c>
      <c r="C406" s="5">
        <v>43557.375</v>
      </c>
      <c r="D406" t="s">
        <v>79</v>
      </c>
      <c r="E406" t="s">
        <v>133</v>
      </c>
      <c r="F406" t="s">
        <v>9</v>
      </c>
      <c r="G406">
        <v>60</v>
      </c>
      <c r="H406" t="s">
        <v>10</v>
      </c>
      <c r="I406">
        <v>0</v>
      </c>
      <c r="J406" t="s">
        <v>11</v>
      </c>
      <c r="K406" s="21">
        <v>35619</v>
      </c>
    </row>
    <row r="407" spans="1:11" x14ac:dyDescent="0.25">
      <c r="A407">
        <v>29740</v>
      </c>
      <c r="B407" t="s">
        <v>14</v>
      </c>
      <c r="C407" s="5">
        <v>43557.458333333336</v>
      </c>
      <c r="D407" t="s">
        <v>79</v>
      </c>
      <c r="E407" t="s">
        <v>133</v>
      </c>
      <c r="F407" t="s">
        <v>9</v>
      </c>
      <c r="G407">
        <v>60</v>
      </c>
      <c r="H407" t="s">
        <v>10</v>
      </c>
      <c r="J407" t="s">
        <v>11</v>
      </c>
      <c r="K407" s="21">
        <v>29135</v>
      </c>
    </row>
    <row r="408" spans="1:11" x14ac:dyDescent="0.25">
      <c r="A408">
        <v>32016</v>
      </c>
      <c r="B408" t="s">
        <v>394</v>
      </c>
      <c r="C408" s="5">
        <v>43557.520833333336</v>
      </c>
      <c r="D408" t="s">
        <v>79</v>
      </c>
      <c r="E408" t="s">
        <v>133</v>
      </c>
      <c r="F408" t="s">
        <v>9</v>
      </c>
      <c r="G408">
        <v>60</v>
      </c>
      <c r="H408" t="s">
        <v>10</v>
      </c>
      <c r="J408" t="s">
        <v>11</v>
      </c>
      <c r="K408" s="21">
        <v>34619</v>
      </c>
    </row>
    <row r="409" spans="1:11" x14ac:dyDescent="0.25">
      <c r="A409">
        <v>19636</v>
      </c>
      <c r="B409" t="s">
        <v>925</v>
      </c>
      <c r="C409" s="5">
        <v>43557.5625</v>
      </c>
      <c r="D409" t="s">
        <v>79</v>
      </c>
      <c r="E409" t="s">
        <v>133</v>
      </c>
      <c r="F409" t="s">
        <v>9</v>
      </c>
      <c r="G409">
        <v>60</v>
      </c>
      <c r="H409" t="s">
        <v>10</v>
      </c>
      <c r="J409" t="s">
        <v>11</v>
      </c>
      <c r="K409" s="21">
        <v>30705</v>
      </c>
    </row>
    <row r="410" spans="1:11" x14ac:dyDescent="0.25">
      <c r="A410">
        <v>17864</v>
      </c>
      <c r="B410" t="s">
        <v>927</v>
      </c>
      <c r="C410" s="5">
        <v>43564.416666666664</v>
      </c>
      <c r="D410" t="s">
        <v>79</v>
      </c>
      <c r="E410" t="s">
        <v>133</v>
      </c>
      <c r="F410" t="s">
        <v>9</v>
      </c>
      <c r="G410">
        <v>60</v>
      </c>
      <c r="H410" t="s">
        <v>10</v>
      </c>
      <c r="J410" t="s">
        <v>11</v>
      </c>
      <c r="K410" s="21">
        <v>23363</v>
      </c>
    </row>
    <row r="411" spans="1:11" x14ac:dyDescent="0.25">
      <c r="A411">
        <v>33489</v>
      </c>
      <c r="B411" t="s">
        <v>1329</v>
      </c>
      <c r="C411" s="5">
        <v>43564.5625</v>
      </c>
      <c r="D411" t="s">
        <v>79</v>
      </c>
      <c r="E411" t="s">
        <v>133</v>
      </c>
      <c r="F411" t="s">
        <v>9</v>
      </c>
      <c r="G411">
        <v>60</v>
      </c>
      <c r="H411" t="s">
        <v>10</v>
      </c>
      <c r="I411">
        <v>0</v>
      </c>
      <c r="J411" t="s">
        <v>11</v>
      </c>
      <c r="K411" s="21">
        <v>26640</v>
      </c>
    </row>
    <row r="412" spans="1:11" x14ac:dyDescent="0.25">
      <c r="A412">
        <v>35331</v>
      </c>
      <c r="B412" t="s">
        <v>1016</v>
      </c>
      <c r="C412" s="5">
        <v>43564.625</v>
      </c>
      <c r="D412" t="s">
        <v>79</v>
      </c>
      <c r="E412" t="s">
        <v>133</v>
      </c>
      <c r="F412" t="s">
        <v>9</v>
      </c>
      <c r="G412">
        <v>60</v>
      </c>
      <c r="H412" t="s">
        <v>10</v>
      </c>
      <c r="J412" t="s">
        <v>11</v>
      </c>
      <c r="K412" s="21">
        <v>26826</v>
      </c>
    </row>
    <row r="413" spans="1:11" x14ac:dyDescent="0.25">
      <c r="A413">
        <v>35321</v>
      </c>
      <c r="B413" t="s">
        <v>1105</v>
      </c>
      <c r="C413" s="5">
        <v>43567.375</v>
      </c>
      <c r="D413" t="s">
        <v>79</v>
      </c>
      <c r="E413" t="s">
        <v>133</v>
      </c>
      <c r="F413" t="s">
        <v>9</v>
      </c>
      <c r="G413">
        <v>60</v>
      </c>
      <c r="H413" t="s">
        <v>10</v>
      </c>
      <c r="J413" t="s">
        <v>11</v>
      </c>
      <c r="K413" s="21">
        <v>24330</v>
      </c>
    </row>
    <row r="414" spans="1:11" x14ac:dyDescent="0.25">
      <c r="A414">
        <v>35150</v>
      </c>
      <c r="B414" t="s">
        <v>1103</v>
      </c>
      <c r="C414" s="5">
        <v>43571.520833333336</v>
      </c>
      <c r="D414" t="s">
        <v>79</v>
      </c>
      <c r="E414" t="s">
        <v>133</v>
      </c>
      <c r="F414" t="s">
        <v>9</v>
      </c>
      <c r="G414">
        <v>60</v>
      </c>
      <c r="H414" t="s">
        <v>10</v>
      </c>
      <c r="I414">
        <v>0</v>
      </c>
      <c r="J414" t="s">
        <v>11</v>
      </c>
      <c r="K414" s="21">
        <v>35627</v>
      </c>
    </row>
    <row r="415" spans="1:11" x14ac:dyDescent="0.25">
      <c r="A415">
        <v>29159</v>
      </c>
      <c r="B415" t="s">
        <v>868</v>
      </c>
      <c r="C415" s="5">
        <v>43572.40625</v>
      </c>
      <c r="D415" t="s">
        <v>79</v>
      </c>
      <c r="E415" t="s">
        <v>133</v>
      </c>
      <c r="F415" t="s">
        <v>9</v>
      </c>
      <c r="G415">
        <v>60</v>
      </c>
      <c r="H415" t="s">
        <v>10</v>
      </c>
      <c r="J415" t="s">
        <v>11</v>
      </c>
      <c r="K415" s="21">
        <v>35267</v>
      </c>
    </row>
    <row r="416" spans="1:11" x14ac:dyDescent="0.25">
      <c r="A416">
        <v>29740</v>
      </c>
      <c r="B416" t="s">
        <v>14</v>
      </c>
      <c r="C416" s="5">
        <v>43585.34375</v>
      </c>
      <c r="D416" t="s">
        <v>79</v>
      </c>
      <c r="E416" t="s">
        <v>133</v>
      </c>
      <c r="F416" t="s">
        <v>9</v>
      </c>
      <c r="G416">
        <v>60</v>
      </c>
      <c r="H416" t="s">
        <v>10</v>
      </c>
      <c r="J416" t="s">
        <v>11</v>
      </c>
      <c r="K416" s="21">
        <v>29135</v>
      </c>
    </row>
    <row r="417" spans="1:11" x14ac:dyDescent="0.25">
      <c r="A417">
        <v>35150</v>
      </c>
      <c r="B417" t="s">
        <v>1103</v>
      </c>
      <c r="C417" s="5">
        <v>43585.458333333336</v>
      </c>
      <c r="D417" t="s">
        <v>79</v>
      </c>
      <c r="E417" t="s">
        <v>133</v>
      </c>
      <c r="F417" t="s">
        <v>9</v>
      </c>
      <c r="G417">
        <v>60</v>
      </c>
      <c r="H417" t="s">
        <v>10</v>
      </c>
      <c r="J417" t="s">
        <v>11</v>
      </c>
      <c r="K417" s="21">
        <v>35627</v>
      </c>
    </row>
    <row r="418" spans="1:11" x14ac:dyDescent="0.25">
      <c r="A418">
        <v>33489</v>
      </c>
      <c r="B418" t="s">
        <v>1329</v>
      </c>
      <c r="C418" s="5">
        <v>43585.520833333336</v>
      </c>
      <c r="D418" t="s">
        <v>79</v>
      </c>
      <c r="E418" t="s">
        <v>133</v>
      </c>
      <c r="F418" t="s">
        <v>9</v>
      </c>
      <c r="G418">
        <v>60</v>
      </c>
      <c r="H418" t="s">
        <v>10</v>
      </c>
      <c r="J418" t="s">
        <v>11</v>
      </c>
      <c r="K418" s="21">
        <v>26640</v>
      </c>
    </row>
    <row r="419" spans="1:11" x14ac:dyDescent="0.25">
      <c r="A419">
        <v>33677</v>
      </c>
      <c r="B419" t="s">
        <v>793</v>
      </c>
      <c r="C419" s="5">
        <v>43557.635416666664</v>
      </c>
      <c r="D419" t="s">
        <v>79</v>
      </c>
      <c r="E419" t="s">
        <v>133</v>
      </c>
      <c r="F419" t="s">
        <v>9</v>
      </c>
      <c r="G419">
        <v>75</v>
      </c>
      <c r="H419" t="s">
        <v>10</v>
      </c>
      <c r="I419">
        <v>0</v>
      </c>
      <c r="J419" t="s">
        <v>17</v>
      </c>
      <c r="K419" s="21">
        <v>28065</v>
      </c>
    </row>
    <row r="420" spans="1:11" x14ac:dyDescent="0.25">
      <c r="A420">
        <v>35000</v>
      </c>
      <c r="B420" t="s">
        <v>1328</v>
      </c>
      <c r="C420" s="5">
        <v>43564.364583333336</v>
      </c>
      <c r="D420" t="s">
        <v>79</v>
      </c>
      <c r="E420" t="s">
        <v>133</v>
      </c>
      <c r="F420" t="s">
        <v>9</v>
      </c>
      <c r="G420">
        <v>75</v>
      </c>
      <c r="H420" t="s">
        <v>10</v>
      </c>
      <c r="I420">
        <v>0</v>
      </c>
      <c r="J420" t="s">
        <v>11</v>
      </c>
      <c r="K420" s="21">
        <v>21658</v>
      </c>
    </row>
    <row r="421" spans="1:11" x14ac:dyDescent="0.25">
      <c r="A421">
        <v>13727</v>
      </c>
      <c r="B421" t="s">
        <v>616</v>
      </c>
      <c r="C421" s="5">
        <v>43571.375</v>
      </c>
      <c r="D421" t="s">
        <v>79</v>
      </c>
      <c r="E421" t="s">
        <v>133</v>
      </c>
      <c r="F421" t="s">
        <v>9</v>
      </c>
      <c r="G421">
        <v>75</v>
      </c>
      <c r="H421" t="s">
        <v>10</v>
      </c>
      <c r="J421" t="s">
        <v>11</v>
      </c>
      <c r="K421" s="21">
        <v>27316</v>
      </c>
    </row>
    <row r="422" spans="1:11" x14ac:dyDescent="0.25">
      <c r="A422">
        <v>33398</v>
      </c>
      <c r="B422" t="s">
        <v>1333</v>
      </c>
      <c r="C422" s="5">
        <v>43558.364583333336</v>
      </c>
      <c r="D422" t="s">
        <v>80</v>
      </c>
      <c r="E422" t="s">
        <v>133</v>
      </c>
      <c r="F422" t="s">
        <v>9</v>
      </c>
      <c r="G422">
        <v>30</v>
      </c>
      <c r="H422" t="s">
        <v>10</v>
      </c>
      <c r="J422" t="s">
        <v>11</v>
      </c>
      <c r="K422" s="21">
        <v>18969</v>
      </c>
    </row>
    <row r="423" spans="1:11" x14ac:dyDescent="0.25">
      <c r="A423">
        <v>28985</v>
      </c>
      <c r="B423" t="s">
        <v>156</v>
      </c>
      <c r="C423" s="5">
        <v>43558.479166666664</v>
      </c>
      <c r="D423" t="s">
        <v>80</v>
      </c>
      <c r="E423" t="s">
        <v>133</v>
      </c>
      <c r="F423" t="s">
        <v>9</v>
      </c>
      <c r="G423">
        <v>30</v>
      </c>
      <c r="H423" t="s">
        <v>10</v>
      </c>
      <c r="J423" t="s">
        <v>11</v>
      </c>
      <c r="K423" s="21">
        <v>12639</v>
      </c>
    </row>
    <row r="424" spans="1:11" x14ac:dyDescent="0.25">
      <c r="A424">
        <v>30121</v>
      </c>
      <c r="B424" t="s">
        <v>964</v>
      </c>
      <c r="C424" s="5">
        <v>43565.395833333336</v>
      </c>
      <c r="D424" t="s">
        <v>80</v>
      </c>
      <c r="E424" t="s">
        <v>133</v>
      </c>
      <c r="F424" t="s">
        <v>9</v>
      </c>
      <c r="G424">
        <v>30</v>
      </c>
      <c r="H424" t="s">
        <v>10</v>
      </c>
      <c r="J424" t="s">
        <v>11</v>
      </c>
      <c r="K424" s="21">
        <v>20303</v>
      </c>
    </row>
    <row r="425" spans="1:11" x14ac:dyDescent="0.25">
      <c r="A425">
        <v>32302</v>
      </c>
      <c r="B425" t="s">
        <v>836</v>
      </c>
      <c r="C425" s="5">
        <v>43565.520833333336</v>
      </c>
      <c r="D425" t="s">
        <v>80</v>
      </c>
      <c r="E425" t="s">
        <v>133</v>
      </c>
      <c r="F425" t="s">
        <v>9</v>
      </c>
      <c r="G425">
        <v>30</v>
      </c>
      <c r="H425" t="s">
        <v>10</v>
      </c>
      <c r="J425" t="s">
        <v>11</v>
      </c>
      <c r="K425" s="21">
        <v>22308</v>
      </c>
    </row>
    <row r="426" spans="1:11" x14ac:dyDescent="0.25">
      <c r="A426">
        <v>32304</v>
      </c>
      <c r="B426" t="s">
        <v>302</v>
      </c>
      <c r="C426" s="5">
        <v>43558.447916666664</v>
      </c>
      <c r="D426" t="s">
        <v>80</v>
      </c>
      <c r="E426" t="s">
        <v>133</v>
      </c>
      <c r="F426" t="s">
        <v>9</v>
      </c>
      <c r="G426">
        <v>45</v>
      </c>
      <c r="H426" t="s">
        <v>10</v>
      </c>
      <c r="J426" t="s">
        <v>11</v>
      </c>
      <c r="K426" s="21">
        <v>12026</v>
      </c>
    </row>
    <row r="427" spans="1:11" x14ac:dyDescent="0.25">
      <c r="A427">
        <v>19584</v>
      </c>
      <c r="B427" t="s">
        <v>1334</v>
      </c>
      <c r="C427" s="5">
        <v>43558.520833333336</v>
      </c>
      <c r="D427" t="s">
        <v>80</v>
      </c>
      <c r="E427" t="s">
        <v>133</v>
      </c>
      <c r="F427" t="s">
        <v>9</v>
      </c>
      <c r="G427">
        <v>45</v>
      </c>
      <c r="H427" t="s">
        <v>10</v>
      </c>
      <c r="J427" t="s">
        <v>11</v>
      </c>
      <c r="K427" s="21">
        <v>19671</v>
      </c>
    </row>
    <row r="428" spans="1:11" x14ac:dyDescent="0.25">
      <c r="A428">
        <v>32867</v>
      </c>
      <c r="B428" t="s">
        <v>1335</v>
      </c>
      <c r="C428" s="5">
        <v>43558.552083333336</v>
      </c>
      <c r="D428" t="s">
        <v>80</v>
      </c>
      <c r="E428" t="s">
        <v>133</v>
      </c>
      <c r="F428" t="s">
        <v>9</v>
      </c>
      <c r="G428">
        <v>45</v>
      </c>
      <c r="H428" t="s">
        <v>10</v>
      </c>
      <c r="J428" t="s">
        <v>11</v>
      </c>
      <c r="K428" s="21">
        <v>12136</v>
      </c>
    </row>
    <row r="429" spans="1:11" x14ac:dyDescent="0.25">
      <c r="A429">
        <v>32619</v>
      </c>
      <c r="B429" t="s">
        <v>794</v>
      </c>
      <c r="C429" s="5">
        <v>43558.583333333336</v>
      </c>
      <c r="D429" t="s">
        <v>80</v>
      </c>
      <c r="E429" t="s">
        <v>133</v>
      </c>
      <c r="F429" t="s">
        <v>9</v>
      </c>
      <c r="G429">
        <v>45</v>
      </c>
      <c r="H429" t="s">
        <v>10</v>
      </c>
      <c r="J429" t="s">
        <v>11</v>
      </c>
      <c r="K429" s="21">
        <v>10023</v>
      </c>
    </row>
    <row r="430" spans="1:11" x14ac:dyDescent="0.25">
      <c r="A430">
        <v>36361</v>
      </c>
      <c r="B430" t="s">
        <v>1111</v>
      </c>
      <c r="C430" s="5">
        <v>43558.614583333336</v>
      </c>
      <c r="D430" t="s">
        <v>80</v>
      </c>
      <c r="E430" t="s">
        <v>133</v>
      </c>
      <c r="F430" t="s">
        <v>9</v>
      </c>
      <c r="G430">
        <v>45</v>
      </c>
      <c r="H430" t="s">
        <v>10</v>
      </c>
      <c r="J430" t="s">
        <v>11</v>
      </c>
      <c r="K430" s="21">
        <v>11362</v>
      </c>
    </row>
    <row r="431" spans="1:11" x14ac:dyDescent="0.25">
      <c r="A431">
        <v>35100</v>
      </c>
      <c r="B431" t="s">
        <v>1071</v>
      </c>
      <c r="C431" s="5">
        <v>43558.645833333336</v>
      </c>
      <c r="D431" t="s">
        <v>80</v>
      </c>
      <c r="E431" t="s">
        <v>133</v>
      </c>
      <c r="F431" t="s">
        <v>9</v>
      </c>
      <c r="G431">
        <v>45</v>
      </c>
      <c r="H431" t="s">
        <v>10</v>
      </c>
      <c r="J431" t="s">
        <v>11</v>
      </c>
      <c r="K431" s="21">
        <v>17349</v>
      </c>
    </row>
    <row r="432" spans="1:11" x14ac:dyDescent="0.25">
      <c r="A432">
        <v>28322</v>
      </c>
      <c r="B432" t="s">
        <v>458</v>
      </c>
      <c r="C432" s="5">
        <v>43565.364583333336</v>
      </c>
      <c r="D432" t="s">
        <v>80</v>
      </c>
      <c r="E432" t="s">
        <v>133</v>
      </c>
      <c r="F432" t="s">
        <v>9</v>
      </c>
      <c r="G432">
        <v>45</v>
      </c>
      <c r="H432" t="s">
        <v>10</v>
      </c>
      <c r="J432" t="s">
        <v>11</v>
      </c>
      <c r="K432" s="21">
        <v>17171</v>
      </c>
    </row>
    <row r="433" spans="1:11" x14ac:dyDescent="0.25">
      <c r="A433">
        <v>32318</v>
      </c>
      <c r="B433" t="s">
        <v>21</v>
      </c>
      <c r="C433" s="5">
        <v>43565.552083333336</v>
      </c>
      <c r="D433" t="s">
        <v>80</v>
      </c>
      <c r="E433" t="s">
        <v>133</v>
      </c>
      <c r="F433" t="s">
        <v>9</v>
      </c>
      <c r="G433">
        <v>45</v>
      </c>
      <c r="H433" t="s">
        <v>10</v>
      </c>
      <c r="J433" t="s">
        <v>11</v>
      </c>
      <c r="K433" s="21">
        <v>21806</v>
      </c>
    </row>
    <row r="434" spans="1:11" x14ac:dyDescent="0.25">
      <c r="A434">
        <v>33135</v>
      </c>
      <c r="B434" t="s">
        <v>1109</v>
      </c>
      <c r="C434" s="5">
        <v>43566.458333333336</v>
      </c>
      <c r="D434" t="s">
        <v>80</v>
      </c>
      <c r="E434" t="s">
        <v>133</v>
      </c>
      <c r="F434" t="s">
        <v>9</v>
      </c>
      <c r="G434">
        <v>45</v>
      </c>
      <c r="H434" t="s">
        <v>10</v>
      </c>
      <c r="J434" t="s">
        <v>11</v>
      </c>
      <c r="K434" s="21">
        <v>15501</v>
      </c>
    </row>
    <row r="435" spans="1:11" x14ac:dyDescent="0.25">
      <c r="A435">
        <v>24008</v>
      </c>
      <c r="B435" t="s">
        <v>511</v>
      </c>
      <c r="C435" s="5">
        <v>43572.479166666664</v>
      </c>
      <c r="D435" t="s">
        <v>80</v>
      </c>
      <c r="E435" t="s">
        <v>133</v>
      </c>
      <c r="F435" t="s">
        <v>9</v>
      </c>
      <c r="G435">
        <v>45</v>
      </c>
      <c r="H435" t="s">
        <v>10</v>
      </c>
      <c r="J435" t="s">
        <v>11</v>
      </c>
      <c r="K435" s="21">
        <v>15977</v>
      </c>
    </row>
    <row r="436" spans="1:11" x14ac:dyDescent="0.25">
      <c r="A436">
        <v>28399</v>
      </c>
      <c r="B436" t="s">
        <v>1337</v>
      </c>
      <c r="C436" s="5">
        <v>43572.520833333336</v>
      </c>
      <c r="D436" t="s">
        <v>80</v>
      </c>
      <c r="E436" t="s">
        <v>133</v>
      </c>
      <c r="F436" t="s">
        <v>9</v>
      </c>
      <c r="G436">
        <v>45</v>
      </c>
      <c r="H436" t="s">
        <v>10</v>
      </c>
      <c r="J436" t="s">
        <v>11</v>
      </c>
      <c r="K436" s="21">
        <v>9976</v>
      </c>
    </row>
    <row r="437" spans="1:11" x14ac:dyDescent="0.25">
      <c r="A437">
        <v>33771</v>
      </c>
      <c r="B437" t="s">
        <v>1338</v>
      </c>
      <c r="C437" s="5">
        <v>43572.552083333336</v>
      </c>
      <c r="D437" t="s">
        <v>80</v>
      </c>
      <c r="E437" t="s">
        <v>133</v>
      </c>
      <c r="F437" t="s">
        <v>9</v>
      </c>
      <c r="G437">
        <v>45</v>
      </c>
      <c r="H437" t="s">
        <v>10</v>
      </c>
      <c r="J437" t="s">
        <v>11</v>
      </c>
      <c r="K437" s="21">
        <v>18651</v>
      </c>
    </row>
    <row r="438" spans="1:11" x14ac:dyDescent="0.25">
      <c r="A438">
        <v>34679</v>
      </c>
      <c r="B438" t="s">
        <v>668</v>
      </c>
      <c r="C438" s="5">
        <v>43565.583333333336</v>
      </c>
      <c r="D438" t="s">
        <v>80</v>
      </c>
      <c r="E438" t="s">
        <v>133</v>
      </c>
      <c r="F438" t="s">
        <v>9</v>
      </c>
      <c r="G438">
        <v>50</v>
      </c>
      <c r="H438" t="s">
        <v>10</v>
      </c>
      <c r="J438" t="s">
        <v>11</v>
      </c>
      <c r="K438" s="21">
        <v>18539</v>
      </c>
    </row>
    <row r="439" spans="1:11" x14ac:dyDescent="0.25">
      <c r="A439">
        <v>36320</v>
      </c>
      <c r="B439" t="s">
        <v>1110</v>
      </c>
      <c r="C439" s="5">
        <v>43565.416666666664</v>
      </c>
      <c r="D439" t="s">
        <v>80</v>
      </c>
      <c r="E439" t="s">
        <v>133</v>
      </c>
      <c r="F439" t="s">
        <v>9</v>
      </c>
      <c r="G439">
        <v>60</v>
      </c>
      <c r="H439" t="s">
        <v>10</v>
      </c>
      <c r="J439" t="s">
        <v>11</v>
      </c>
      <c r="K439" s="21">
        <v>13594</v>
      </c>
    </row>
    <row r="440" spans="1:11" x14ac:dyDescent="0.25">
      <c r="A440">
        <v>31751</v>
      </c>
      <c r="B440" t="s">
        <v>335</v>
      </c>
      <c r="C440" s="5">
        <v>43565.458333333336</v>
      </c>
      <c r="D440" t="s">
        <v>80</v>
      </c>
      <c r="E440" t="s">
        <v>133</v>
      </c>
      <c r="F440" t="s">
        <v>9</v>
      </c>
      <c r="G440">
        <v>60</v>
      </c>
      <c r="H440" t="s">
        <v>10</v>
      </c>
      <c r="J440" t="s">
        <v>11</v>
      </c>
      <c r="K440" s="21">
        <v>16853</v>
      </c>
    </row>
    <row r="441" spans="1:11" x14ac:dyDescent="0.25">
      <c r="A441">
        <v>36021</v>
      </c>
      <c r="B441" t="s">
        <v>1005</v>
      </c>
      <c r="C441" s="5">
        <v>43572.375</v>
      </c>
      <c r="D441" t="s">
        <v>80</v>
      </c>
      <c r="E441" t="s">
        <v>133</v>
      </c>
      <c r="F441" t="s">
        <v>9</v>
      </c>
      <c r="G441">
        <v>60</v>
      </c>
      <c r="H441" t="s">
        <v>10</v>
      </c>
      <c r="J441" t="s">
        <v>11</v>
      </c>
      <c r="K441" s="21">
        <v>17741</v>
      </c>
    </row>
    <row r="442" spans="1:11" x14ac:dyDescent="0.25">
      <c r="A442">
        <v>33008</v>
      </c>
      <c r="B442" t="s">
        <v>1108</v>
      </c>
      <c r="C442" s="5">
        <v>43572.4375</v>
      </c>
      <c r="D442" t="s">
        <v>80</v>
      </c>
      <c r="E442" t="s">
        <v>133</v>
      </c>
      <c r="F442" t="s">
        <v>9</v>
      </c>
      <c r="G442">
        <v>60</v>
      </c>
      <c r="H442" t="s">
        <v>10</v>
      </c>
      <c r="J442" t="s">
        <v>11</v>
      </c>
      <c r="K442" s="21">
        <v>17338</v>
      </c>
    </row>
    <row r="443" spans="1:11" x14ac:dyDescent="0.25">
      <c r="A443">
        <v>33610</v>
      </c>
      <c r="B443" t="s">
        <v>1339</v>
      </c>
      <c r="C443" s="5">
        <v>43572.645833333336</v>
      </c>
      <c r="D443" t="s">
        <v>80</v>
      </c>
      <c r="E443" t="s">
        <v>133</v>
      </c>
      <c r="F443" t="s">
        <v>9</v>
      </c>
      <c r="G443">
        <v>60</v>
      </c>
      <c r="H443" t="s">
        <v>10</v>
      </c>
      <c r="I443">
        <v>0</v>
      </c>
      <c r="J443" t="s">
        <v>11</v>
      </c>
      <c r="K443" s="21">
        <v>14974</v>
      </c>
    </row>
    <row r="444" spans="1:11" x14ac:dyDescent="0.25">
      <c r="A444">
        <v>33135</v>
      </c>
      <c r="B444" t="s">
        <v>1109</v>
      </c>
      <c r="C444" s="5">
        <v>43558.392361111109</v>
      </c>
      <c r="D444" t="s">
        <v>80</v>
      </c>
      <c r="E444" t="s">
        <v>133</v>
      </c>
      <c r="F444" t="s">
        <v>9</v>
      </c>
      <c r="G444">
        <v>75</v>
      </c>
      <c r="H444" t="s">
        <v>10</v>
      </c>
      <c r="I444">
        <v>0</v>
      </c>
      <c r="J444" t="s">
        <v>11</v>
      </c>
      <c r="K444" s="21">
        <v>15501</v>
      </c>
    </row>
    <row r="445" spans="1:11" x14ac:dyDescent="0.25">
      <c r="A445">
        <v>32459</v>
      </c>
      <c r="B445" t="s">
        <v>487</v>
      </c>
      <c r="C445" s="5">
        <v>43572.583333333336</v>
      </c>
      <c r="D445" t="s">
        <v>80</v>
      </c>
      <c r="E445" t="s">
        <v>133</v>
      </c>
      <c r="F445" t="s">
        <v>9</v>
      </c>
      <c r="G445">
        <v>75</v>
      </c>
      <c r="H445" t="s">
        <v>10</v>
      </c>
      <c r="I445">
        <v>0</v>
      </c>
      <c r="J445" t="s">
        <v>11</v>
      </c>
      <c r="K445" s="21">
        <v>15471</v>
      </c>
    </row>
    <row r="446" spans="1:11" x14ac:dyDescent="0.25">
      <c r="A446">
        <v>36021</v>
      </c>
      <c r="B446" t="s">
        <v>1005</v>
      </c>
      <c r="C446" s="5">
        <v>43565.618055555555</v>
      </c>
      <c r="D446" t="s">
        <v>80</v>
      </c>
      <c r="E446" t="s">
        <v>133</v>
      </c>
      <c r="F446" t="s">
        <v>9</v>
      </c>
      <c r="G446">
        <v>90</v>
      </c>
      <c r="H446" t="s">
        <v>10</v>
      </c>
      <c r="I446">
        <v>0</v>
      </c>
      <c r="J446" t="s">
        <v>11</v>
      </c>
      <c r="K446" s="21">
        <v>17741</v>
      </c>
    </row>
    <row r="447" spans="1:11" x14ac:dyDescent="0.25">
      <c r="A447">
        <v>36494</v>
      </c>
      <c r="B447" t="s">
        <v>1336</v>
      </c>
      <c r="C447" s="5">
        <v>43566.409722222219</v>
      </c>
      <c r="D447" t="s">
        <v>80</v>
      </c>
      <c r="E447" t="s">
        <v>133</v>
      </c>
      <c r="F447" t="s">
        <v>9</v>
      </c>
      <c r="G447">
        <v>90</v>
      </c>
      <c r="H447" t="s">
        <v>10</v>
      </c>
      <c r="I447">
        <v>0</v>
      </c>
      <c r="J447" t="s">
        <v>11</v>
      </c>
      <c r="K447" s="21">
        <v>12400</v>
      </c>
    </row>
    <row r="448" spans="1:11" x14ac:dyDescent="0.25">
      <c r="A448">
        <v>166</v>
      </c>
      <c r="B448" t="s">
        <v>587</v>
      </c>
      <c r="C448" s="5">
        <v>43572.40625</v>
      </c>
      <c r="D448" t="s">
        <v>83</v>
      </c>
      <c r="E448" t="s">
        <v>133</v>
      </c>
      <c r="F448" t="s">
        <v>9</v>
      </c>
      <c r="G448">
        <v>15</v>
      </c>
      <c r="H448" t="s">
        <v>10</v>
      </c>
      <c r="J448" t="s">
        <v>11</v>
      </c>
      <c r="K448" s="21">
        <v>25593</v>
      </c>
    </row>
    <row r="449" spans="1:11" x14ac:dyDescent="0.25">
      <c r="A449">
        <v>29715</v>
      </c>
      <c r="B449" t="s">
        <v>1340</v>
      </c>
      <c r="C449" s="5">
        <v>43556.520833333336</v>
      </c>
      <c r="D449" t="s">
        <v>83</v>
      </c>
      <c r="E449" t="s">
        <v>133</v>
      </c>
      <c r="F449" t="s">
        <v>9</v>
      </c>
      <c r="G449">
        <v>30</v>
      </c>
      <c r="H449" t="s">
        <v>10</v>
      </c>
      <c r="J449" t="s">
        <v>11</v>
      </c>
      <c r="K449" s="21">
        <v>20459</v>
      </c>
    </row>
    <row r="450" spans="1:11" x14ac:dyDescent="0.25">
      <c r="A450">
        <v>25060</v>
      </c>
      <c r="B450" t="s">
        <v>618</v>
      </c>
      <c r="C450" s="5">
        <v>43557.520833333336</v>
      </c>
      <c r="D450" t="s">
        <v>83</v>
      </c>
      <c r="E450" t="s">
        <v>133</v>
      </c>
      <c r="F450" t="s">
        <v>9</v>
      </c>
      <c r="G450">
        <v>30</v>
      </c>
      <c r="H450" t="s">
        <v>10</v>
      </c>
      <c r="I450">
        <v>0</v>
      </c>
      <c r="J450" t="s">
        <v>11</v>
      </c>
      <c r="K450" s="21">
        <v>28034</v>
      </c>
    </row>
    <row r="451" spans="1:11" x14ac:dyDescent="0.25">
      <c r="A451">
        <v>33523</v>
      </c>
      <c r="B451" t="s">
        <v>425</v>
      </c>
      <c r="C451" s="5">
        <v>43557.645833333336</v>
      </c>
      <c r="D451" t="s">
        <v>83</v>
      </c>
      <c r="E451" t="s">
        <v>133</v>
      </c>
      <c r="F451" t="s">
        <v>9</v>
      </c>
      <c r="G451">
        <v>30</v>
      </c>
      <c r="H451" t="s">
        <v>10</v>
      </c>
      <c r="I451">
        <v>0</v>
      </c>
      <c r="J451" t="s">
        <v>11</v>
      </c>
      <c r="K451" s="21">
        <v>30299</v>
      </c>
    </row>
    <row r="452" spans="1:11" x14ac:dyDescent="0.25">
      <c r="A452">
        <v>23418</v>
      </c>
      <c r="B452" t="s">
        <v>1342</v>
      </c>
      <c r="C452" s="5">
        <v>43563.520833333336</v>
      </c>
      <c r="D452" t="s">
        <v>83</v>
      </c>
      <c r="E452" t="s">
        <v>133</v>
      </c>
      <c r="F452" t="s">
        <v>9</v>
      </c>
      <c r="G452">
        <v>30</v>
      </c>
      <c r="H452" t="s">
        <v>10</v>
      </c>
      <c r="J452" t="s">
        <v>11</v>
      </c>
      <c r="K452" s="21">
        <v>19446</v>
      </c>
    </row>
    <row r="453" spans="1:11" x14ac:dyDescent="0.25">
      <c r="A453">
        <v>22738</v>
      </c>
      <c r="B453" t="s">
        <v>758</v>
      </c>
      <c r="C453" s="5">
        <v>43564.479166666664</v>
      </c>
      <c r="D453" t="s">
        <v>83</v>
      </c>
      <c r="E453" t="s">
        <v>133</v>
      </c>
      <c r="F453" t="s">
        <v>9</v>
      </c>
      <c r="G453">
        <v>30</v>
      </c>
      <c r="H453" t="s">
        <v>10</v>
      </c>
      <c r="J453" t="s">
        <v>11</v>
      </c>
      <c r="K453" s="21">
        <v>18792</v>
      </c>
    </row>
    <row r="454" spans="1:11" x14ac:dyDescent="0.25">
      <c r="A454">
        <v>9521</v>
      </c>
      <c r="B454" t="s">
        <v>1344</v>
      </c>
      <c r="C454" s="5">
        <v>43565.385416666664</v>
      </c>
      <c r="D454" t="s">
        <v>83</v>
      </c>
      <c r="E454" t="s">
        <v>133</v>
      </c>
      <c r="F454" t="s">
        <v>9</v>
      </c>
      <c r="G454">
        <v>30</v>
      </c>
      <c r="H454" t="s">
        <v>10</v>
      </c>
      <c r="J454" t="s">
        <v>11</v>
      </c>
      <c r="K454" s="21">
        <v>20685</v>
      </c>
    </row>
    <row r="455" spans="1:11" x14ac:dyDescent="0.25">
      <c r="A455">
        <v>22873</v>
      </c>
      <c r="B455" t="s">
        <v>1227</v>
      </c>
      <c r="C455" s="5">
        <v>43565.458333333336</v>
      </c>
      <c r="D455" t="s">
        <v>83</v>
      </c>
      <c r="E455" t="s">
        <v>133</v>
      </c>
      <c r="F455" t="s">
        <v>9</v>
      </c>
      <c r="G455">
        <v>30</v>
      </c>
      <c r="H455" t="s">
        <v>10</v>
      </c>
      <c r="I455">
        <v>0</v>
      </c>
      <c r="J455" t="s">
        <v>11</v>
      </c>
      <c r="K455" s="21">
        <v>18445</v>
      </c>
    </row>
    <row r="456" spans="1:11" x14ac:dyDescent="0.25">
      <c r="A456">
        <v>16113</v>
      </c>
      <c r="B456" t="s">
        <v>929</v>
      </c>
      <c r="C456" s="5">
        <v>43565.46875</v>
      </c>
      <c r="D456" t="s">
        <v>83</v>
      </c>
      <c r="E456" t="s">
        <v>133</v>
      </c>
      <c r="F456" t="s">
        <v>9</v>
      </c>
      <c r="G456">
        <v>30</v>
      </c>
      <c r="H456" t="s">
        <v>10</v>
      </c>
      <c r="I456">
        <v>0</v>
      </c>
      <c r="J456" t="s">
        <v>11</v>
      </c>
      <c r="K456" s="21">
        <v>17424</v>
      </c>
    </row>
    <row r="457" spans="1:11" x14ac:dyDescent="0.25">
      <c r="A457">
        <v>24034</v>
      </c>
      <c r="B457" t="s">
        <v>19</v>
      </c>
      <c r="C457" s="5">
        <v>43565.479166666664</v>
      </c>
      <c r="D457" t="s">
        <v>83</v>
      </c>
      <c r="E457" t="s">
        <v>133</v>
      </c>
      <c r="F457" t="s">
        <v>9</v>
      </c>
      <c r="G457">
        <v>30</v>
      </c>
      <c r="H457" t="s">
        <v>10</v>
      </c>
      <c r="I457">
        <v>0</v>
      </c>
      <c r="J457" t="s">
        <v>11</v>
      </c>
      <c r="K457" s="21">
        <v>18767</v>
      </c>
    </row>
    <row r="458" spans="1:11" x14ac:dyDescent="0.25">
      <c r="A458">
        <v>11142</v>
      </c>
      <c r="B458" t="s">
        <v>1345</v>
      </c>
      <c r="C458" s="5">
        <v>43565.520833333336</v>
      </c>
      <c r="D458" t="s">
        <v>83</v>
      </c>
      <c r="E458" t="s">
        <v>133</v>
      </c>
      <c r="F458" t="s">
        <v>9</v>
      </c>
      <c r="G458">
        <v>30</v>
      </c>
      <c r="H458" t="s">
        <v>10</v>
      </c>
      <c r="J458" t="s">
        <v>11</v>
      </c>
      <c r="K458" s="21">
        <v>22025</v>
      </c>
    </row>
    <row r="459" spans="1:11" x14ac:dyDescent="0.25">
      <c r="A459">
        <v>32747</v>
      </c>
      <c r="B459" t="s">
        <v>395</v>
      </c>
      <c r="C459" s="5">
        <v>43570.520833333336</v>
      </c>
      <c r="D459" t="s">
        <v>83</v>
      </c>
      <c r="E459" t="s">
        <v>133</v>
      </c>
      <c r="F459" t="s">
        <v>9</v>
      </c>
      <c r="G459">
        <v>30</v>
      </c>
      <c r="H459" t="s">
        <v>10</v>
      </c>
      <c r="J459" t="s">
        <v>11</v>
      </c>
      <c r="K459" s="21">
        <v>16737</v>
      </c>
    </row>
    <row r="460" spans="1:11" x14ac:dyDescent="0.25">
      <c r="A460">
        <v>12627</v>
      </c>
      <c r="B460" t="s">
        <v>619</v>
      </c>
      <c r="C460" s="5">
        <v>43570.583333333336</v>
      </c>
      <c r="D460" t="s">
        <v>83</v>
      </c>
      <c r="E460" t="s">
        <v>133</v>
      </c>
      <c r="F460" t="s">
        <v>9</v>
      </c>
      <c r="G460">
        <v>30</v>
      </c>
      <c r="H460" t="s">
        <v>10</v>
      </c>
      <c r="I460">
        <v>0</v>
      </c>
      <c r="J460" t="s">
        <v>11</v>
      </c>
      <c r="K460" s="21">
        <v>12287</v>
      </c>
    </row>
    <row r="461" spans="1:11" x14ac:dyDescent="0.25">
      <c r="A461">
        <v>27449</v>
      </c>
      <c r="B461" t="s">
        <v>1346</v>
      </c>
      <c r="C461" s="5">
        <v>43571.385416666664</v>
      </c>
      <c r="D461" t="s">
        <v>83</v>
      </c>
      <c r="E461" t="s">
        <v>133</v>
      </c>
      <c r="F461" t="s">
        <v>9</v>
      </c>
      <c r="G461">
        <v>30</v>
      </c>
      <c r="H461" t="s">
        <v>10</v>
      </c>
      <c r="J461" t="s">
        <v>11</v>
      </c>
      <c r="K461" s="21">
        <v>23364</v>
      </c>
    </row>
    <row r="462" spans="1:11" x14ac:dyDescent="0.25">
      <c r="A462">
        <v>5889</v>
      </c>
      <c r="B462" t="s">
        <v>1347</v>
      </c>
      <c r="C462" s="5">
        <v>43571.447916666664</v>
      </c>
      <c r="D462" t="s">
        <v>83</v>
      </c>
      <c r="E462" t="s">
        <v>133</v>
      </c>
      <c r="F462" t="s">
        <v>9</v>
      </c>
      <c r="G462">
        <v>30</v>
      </c>
      <c r="H462" t="s">
        <v>10</v>
      </c>
      <c r="I462">
        <v>0</v>
      </c>
      <c r="J462" t="s">
        <v>11</v>
      </c>
      <c r="K462" s="21">
        <v>22258</v>
      </c>
    </row>
    <row r="463" spans="1:11" x14ac:dyDescent="0.25">
      <c r="A463">
        <v>16113</v>
      </c>
      <c r="B463" t="s">
        <v>929</v>
      </c>
      <c r="C463" s="5">
        <v>43571.458333333336</v>
      </c>
      <c r="D463" t="s">
        <v>83</v>
      </c>
      <c r="E463" t="s">
        <v>133</v>
      </c>
      <c r="F463" t="s">
        <v>9</v>
      </c>
      <c r="G463">
        <v>30</v>
      </c>
      <c r="H463" t="s">
        <v>10</v>
      </c>
      <c r="J463" t="s">
        <v>11</v>
      </c>
      <c r="K463" s="21">
        <v>17424</v>
      </c>
    </row>
    <row r="464" spans="1:11" x14ac:dyDescent="0.25">
      <c r="A464">
        <v>28865</v>
      </c>
      <c r="B464" t="s">
        <v>1348</v>
      </c>
      <c r="C464" s="5">
        <v>43571.479166666664</v>
      </c>
      <c r="D464" t="s">
        <v>83</v>
      </c>
      <c r="E464" t="s">
        <v>133</v>
      </c>
      <c r="F464" t="s">
        <v>9</v>
      </c>
      <c r="G464">
        <v>30</v>
      </c>
      <c r="H464" t="s">
        <v>10</v>
      </c>
      <c r="I464">
        <v>0</v>
      </c>
      <c r="J464" t="s">
        <v>11</v>
      </c>
      <c r="K464" s="21">
        <v>26915</v>
      </c>
    </row>
    <row r="465" spans="1:11" x14ac:dyDescent="0.25">
      <c r="A465">
        <v>1407</v>
      </c>
      <c r="B465" t="s">
        <v>84</v>
      </c>
      <c r="C465" s="5">
        <v>43571.520833333336</v>
      </c>
      <c r="D465" t="s">
        <v>83</v>
      </c>
      <c r="E465" t="s">
        <v>133</v>
      </c>
      <c r="F465" t="s">
        <v>9</v>
      </c>
      <c r="G465">
        <v>30</v>
      </c>
      <c r="H465" t="s">
        <v>10</v>
      </c>
      <c r="J465" t="s">
        <v>11</v>
      </c>
      <c r="K465" s="21">
        <v>19837</v>
      </c>
    </row>
    <row r="466" spans="1:11" x14ac:dyDescent="0.25">
      <c r="A466">
        <v>19673</v>
      </c>
      <c r="B466" t="s">
        <v>490</v>
      </c>
      <c r="C466" s="5">
        <v>43571.5625</v>
      </c>
      <c r="D466" t="s">
        <v>83</v>
      </c>
      <c r="E466" t="s">
        <v>133</v>
      </c>
      <c r="F466" t="s">
        <v>9</v>
      </c>
      <c r="G466">
        <v>30</v>
      </c>
      <c r="H466" t="s">
        <v>10</v>
      </c>
      <c r="J466" t="s">
        <v>11</v>
      </c>
      <c r="K466" s="21">
        <v>26037</v>
      </c>
    </row>
    <row r="467" spans="1:11" x14ac:dyDescent="0.25">
      <c r="A467">
        <v>21583</v>
      </c>
      <c r="B467" t="s">
        <v>1349</v>
      </c>
      <c r="C467" s="5">
        <v>43571.583333333336</v>
      </c>
      <c r="D467" t="s">
        <v>83</v>
      </c>
      <c r="E467" t="s">
        <v>133</v>
      </c>
      <c r="F467" t="s">
        <v>9</v>
      </c>
      <c r="G467">
        <v>30</v>
      </c>
      <c r="H467" t="s">
        <v>10</v>
      </c>
      <c r="I467">
        <v>0</v>
      </c>
      <c r="J467" t="s">
        <v>11</v>
      </c>
      <c r="K467" s="21">
        <v>36951</v>
      </c>
    </row>
    <row r="468" spans="1:11" x14ac:dyDescent="0.25">
      <c r="A468">
        <v>29173</v>
      </c>
      <c r="B468" t="s">
        <v>1351</v>
      </c>
      <c r="C468" s="5">
        <v>43572.416666666664</v>
      </c>
      <c r="D468" t="s">
        <v>83</v>
      </c>
      <c r="E468" t="s">
        <v>133</v>
      </c>
      <c r="F468" t="s">
        <v>9</v>
      </c>
      <c r="G468">
        <v>30</v>
      </c>
      <c r="H468" t="s">
        <v>10</v>
      </c>
      <c r="J468" t="s">
        <v>11</v>
      </c>
      <c r="K468" s="21">
        <v>29903</v>
      </c>
    </row>
    <row r="469" spans="1:11" x14ac:dyDescent="0.25">
      <c r="A469">
        <v>9694</v>
      </c>
      <c r="B469" t="s">
        <v>1352</v>
      </c>
      <c r="C469" s="5">
        <v>43572.645833333336</v>
      </c>
      <c r="D469" t="s">
        <v>83</v>
      </c>
      <c r="E469" t="s">
        <v>133</v>
      </c>
      <c r="F469" t="s">
        <v>9</v>
      </c>
      <c r="G469">
        <v>30</v>
      </c>
      <c r="H469" t="s">
        <v>10</v>
      </c>
      <c r="J469" t="s">
        <v>11</v>
      </c>
      <c r="K469" s="21">
        <v>30580</v>
      </c>
    </row>
    <row r="470" spans="1:11" x14ac:dyDescent="0.25">
      <c r="A470">
        <v>32060</v>
      </c>
      <c r="B470" t="s">
        <v>272</v>
      </c>
      <c r="C470" s="5">
        <v>43579.385416666664</v>
      </c>
      <c r="D470" t="s">
        <v>83</v>
      </c>
      <c r="E470" t="s">
        <v>133</v>
      </c>
      <c r="F470" t="s">
        <v>9</v>
      </c>
      <c r="G470">
        <v>30</v>
      </c>
      <c r="H470" t="s">
        <v>10</v>
      </c>
      <c r="I470">
        <v>0</v>
      </c>
      <c r="J470" t="s">
        <v>11</v>
      </c>
      <c r="K470" s="21">
        <v>21548</v>
      </c>
    </row>
    <row r="471" spans="1:11" x14ac:dyDescent="0.25">
      <c r="A471">
        <v>16113</v>
      </c>
      <c r="B471" t="s">
        <v>929</v>
      </c>
      <c r="C471" s="5">
        <v>43579.447916666664</v>
      </c>
      <c r="D471" t="s">
        <v>83</v>
      </c>
      <c r="E471" t="s">
        <v>133</v>
      </c>
      <c r="F471" t="s">
        <v>9</v>
      </c>
      <c r="G471">
        <v>30</v>
      </c>
      <c r="H471" t="s">
        <v>10</v>
      </c>
      <c r="J471" t="s">
        <v>11</v>
      </c>
      <c r="K471" s="21">
        <v>17424</v>
      </c>
    </row>
    <row r="472" spans="1:11" x14ac:dyDescent="0.25">
      <c r="A472">
        <v>1407</v>
      </c>
      <c r="B472" t="s">
        <v>84</v>
      </c>
      <c r="C472" s="5">
        <v>43579.583333333336</v>
      </c>
      <c r="D472" t="s">
        <v>83</v>
      </c>
      <c r="E472" t="s">
        <v>133</v>
      </c>
      <c r="F472" t="s">
        <v>9</v>
      </c>
      <c r="G472">
        <v>30</v>
      </c>
      <c r="H472" t="s">
        <v>10</v>
      </c>
      <c r="I472">
        <v>0</v>
      </c>
      <c r="J472" t="s">
        <v>11</v>
      </c>
      <c r="K472" s="21">
        <v>19837</v>
      </c>
    </row>
    <row r="473" spans="1:11" x14ac:dyDescent="0.25">
      <c r="A473">
        <v>36367</v>
      </c>
      <c r="B473" t="s">
        <v>1112</v>
      </c>
      <c r="C473" s="5">
        <v>43584.583333333336</v>
      </c>
      <c r="D473" t="s">
        <v>83</v>
      </c>
      <c r="E473" t="s">
        <v>133</v>
      </c>
      <c r="F473" t="s">
        <v>9</v>
      </c>
      <c r="G473">
        <v>30</v>
      </c>
      <c r="H473" t="s">
        <v>10</v>
      </c>
      <c r="J473" t="s">
        <v>11</v>
      </c>
      <c r="K473" s="21">
        <v>34589</v>
      </c>
    </row>
    <row r="474" spans="1:11" x14ac:dyDescent="0.25">
      <c r="A474">
        <v>31294</v>
      </c>
      <c r="B474" t="s">
        <v>831</v>
      </c>
      <c r="C474" s="5">
        <v>43579.46875</v>
      </c>
      <c r="D474" t="s">
        <v>83</v>
      </c>
      <c r="E474" t="s">
        <v>133</v>
      </c>
      <c r="F474" t="s">
        <v>9</v>
      </c>
      <c r="G474">
        <v>40</v>
      </c>
      <c r="H474" t="s">
        <v>10</v>
      </c>
      <c r="I474">
        <v>0</v>
      </c>
      <c r="J474" t="s">
        <v>11</v>
      </c>
      <c r="K474" s="21">
        <v>33055</v>
      </c>
    </row>
    <row r="475" spans="1:11" x14ac:dyDescent="0.25">
      <c r="A475">
        <v>22701</v>
      </c>
      <c r="B475" t="s">
        <v>222</v>
      </c>
      <c r="C475" s="5">
        <v>43556.541666666664</v>
      </c>
      <c r="D475" t="s">
        <v>83</v>
      </c>
      <c r="E475" t="s">
        <v>133</v>
      </c>
      <c r="F475" t="s">
        <v>9</v>
      </c>
      <c r="G475">
        <v>45</v>
      </c>
      <c r="H475" t="s">
        <v>10</v>
      </c>
      <c r="I475">
        <v>0</v>
      </c>
      <c r="J475" t="s">
        <v>11</v>
      </c>
      <c r="K475" s="21">
        <v>33968</v>
      </c>
    </row>
    <row r="476" spans="1:11" x14ac:dyDescent="0.25">
      <c r="A476">
        <v>18614</v>
      </c>
      <c r="B476" t="s">
        <v>1341</v>
      </c>
      <c r="C476" s="5">
        <v>43556.572916666664</v>
      </c>
      <c r="D476" t="s">
        <v>83</v>
      </c>
      <c r="E476" t="s">
        <v>133</v>
      </c>
      <c r="F476" t="s">
        <v>9</v>
      </c>
      <c r="G476">
        <v>45</v>
      </c>
      <c r="H476" t="s">
        <v>10</v>
      </c>
      <c r="J476" t="s">
        <v>11</v>
      </c>
      <c r="K476" s="21">
        <v>16754</v>
      </c>
    </row>
    <row r="477" spans="1:11" x14ac:dyDescent="0.25">
      <c r="A477">
        <v>20671</v>
      </c>
      <c r="B477" t="s">
        <v>488</v>
      </c>
      <c r="C477" s="5">
        <v>43557.541666666664</v>
      </c>
      <c r="D477" t="s">
        <v>83</v>
      </c>
      <c r="E477" t="s">
        <v>133</v>
      </c>
      <c r="F477" t="s">
        <v>9</v>
      </c>
      <c r="G477">
        <v>45</v>
      </c>
      <c r="H477" t="s">
        <v>10</v>
      </c>
      <c r="I477">
        <v>0</v>
      </c>
      <c r="J477" t="s">
        <v>11</v>
      </c>
      <c r="K477" s="21">
        <v>15104</v>
      </c>
    </row>
    <row r="478" spans="1:11" x14ac:dyDescent="0.25">
      <c r="A478">
        <v>35529</v>
      </c>
      <c r="B478" t="s">
        <v>94</v>
      </c>
      <c r="C478" s="5">
        <v>43563.541666666664</v>
      </c>
      <c r="D478" t="s">
        <v>83</v>
      </c>
      <c r="E478" t="s">
        <v>133</v>
      </c>
      <c r="F478" t="s">
        <v>9</v>
      </c>
      <c r="G478">
        <v>45</v>
      </c>
      <c r="H478" t="s">
        <v>10</v>
      </c>
      <c r="I478">
        <v>0</v>
      </c>
      <c r="J478" t="s">
        <v>11</v>
      </c>
      <c r="K478" s="21">
        <v>22488</v>
      </c>
    </row>
    <row r="479" spans="1:11" x14ac:dyDescent="0.25">
      <c r="A479">
        <v>30837</v>
      </c>
      <c r="B479" t="s">
        <v>505</v>
      </c>
      <c r="C479" s="5">
        <v>43563.583333333336</v>
      </c>
      <c r="D479" t="s">
        <v>83</v>
      </c>
      <c r="E479" t="s">
        <v>133</v>
      </c>
      <c r="F479" t="s">
        <v>9</v>
      </c>
      <c r="G479">
        <v>45</v>
      </c>
      <c r="H479" t="s">
        <v>10</v>
      </c>
      <c r="I479">
        <v>0</v>
      </c>
      <c r="J479" t="s">
        <v>11</v>
      </c>
      <c r="K479" s="21">
        <v>19809</v>
      </c>
    </row>
    <row r="480" spans="1:11" x14ac:dyDescent="0.25">
      <c r="A480">
        <v>33523</v>
      </c>
      <c r="B480" t="s">
        <v>425</v>
      </c>
      <c r="C480" s="5">
        <v>43564.541666666664</v>
      </c>
      <c r="D480" t="s">
        <v>83</v>
      </c>
      <c r="E480" t="s">
        <v>133</v>
      </c>
      <c r="F480" t="s">
        <v>9</v>
      </c>
      <c r="G480">
        <v>45</v>
      </c>
      <c r="H480" t="s">
        <v>10</v>
      </c>
      <c r="I480">
        <v>0</v>
      </c>
      <c r="J480" t="s">
        <v>11</v>
      </c>
      <c r="K480" s="21">
        <v>30299</v>
      </c>
    </row>
    <row r="481" spans="1:11" x14ac:dyDescent="0.25">
      <c r="A481">
        <v>17243</v>
      </c>
      <c r="B481" t="s">
        <v>491</v>
      </c>
      <c r="C481" s="5">
        <v>43564.583333333336</v>
      </c>
      <c r="D481" t="s">
        <v>83</v>
      </c>
      <c r="E481" t="s">
        <v>133</v>
      </c>
      <c r="F481" t="s">
        <v>9</v>
      </c>
      <c r="G481">
        <v>45</v>
      </c>
      <c r="H481" t="s">
        <v>10</v>
      </c>
      <c r="I481">
        <v>0</v>
      </c>
      <c r="J481" t="s">
        <v>11</v>
      </c>
      <c r="K481" s="21">
        <v>19879</v>
      </c>
    </row>
    <row r="482" spans="1:11" x14ac:dyDescent="0.25">
      <c r="A482">
        <v>36367</v>
      </c>
      <c r="B482" t="s">
        <v>1112</v>
      </c>
      <c r="C482" s="5">
        <v>43571.541666666664</v>
      </c>
      <c r="D482" t="s">
        <v>83</v>
      </c>
      <c r="E482" t="s">
        <v>133</v>
      </c>
      <c r="F482" t="s">
        <v>9</v>
      </c>
      <c r="G482">
        <v>45</v>
      </c>
      <c r="H482" t="s">
        <v>10</v>
      </c>
      <c r="I482">
        <v>0</v>
      </c>
      <c r="J482" t="s">
        <v>11</v>
      </c>
      <c r="K482" s="21">
        <v>34589</v>
      </c>
    </row>
    <row r="483" spans="1:11" x14ac:dyDescent="0.25">
      <c r="A483">
        <v>12244</v>
      </c>
      <c r="B483" t="s">
        <v>1117</v>
      </c>
      <c r="C483" s="5">
        <v>43557.458333333336</v>
      </c>
      <c r="D483" t="s">
        <v>83</v>
      </c>
      <c r="E483" t="s">
        <v>133</v>
      </c>
      <c r="F483" t="s">
        <v>9</v>
      </c>
      <c r="G483">
        <v>60</v>
      </c>
      <c r="H483" t="s">
        <v>10</v>
      </c>
      <c r="J483" t="s">
        <v>11</v>
      </c>
      <c r="K483" s="21">
        <v>13762</v>
      </c>
    </row>
    <row r="484" spans="1:11" x14ac:dyDescent="0.25">
      <c r="A484">
        <v>24867</v>
      </c>
      <c r="B484" t="s">
        <v>1114</v>
      </c>
      <c r="C484" s="5">
        <v>43565.40625</v>
      </c>
      <c r="D484" t="s">
        <v>83</v>
      </c>
      <c r="E484" t="s">
        <v>133</v>
      </c>
      <c r="F484" t="s">
        <v>9</v>
      </c>
      <c r="G484">
        <v>60</v>
      </c>
      <c r="H484" t="s">
        <v>10</v>
      </c>
      <c r="I484">
        <v>0</v>
      </c>
      <c r="J484" t="s">
        <v>11</v>
      </c>
      <c r="K484" s="21">
        <v>18498</v>
      </c>
    </row>
    <row r="485" spans="1:11" x14ac:dyDescent="0.25">
      <c r="A485">
        <v>34713</v>
      </c>
      <c r="B485" t="s">
        <v>691</v>
      </c>
      <c r="C485" s="5">
        <v>43570.541666666664</v>
      </c>
      <c r="D485" t="s">
        <v>83</v>
      </c>
      <c r="E485" t="s">
        <v>133</v>
      </c>
      <c r="F485" t="s">
        <v>9</v>
      </c>
      <c r="G485">
        <v>60</v>
      </c>
      <c r="H485" t="s">
        <v>10</v>
      </c>
      <c r="I485">
        <v>0</v>
      </c>
      <c r="J485" t="s">
        <v>11</v>
      </c>
      <c r="K485" s="21">
        <v>33656</v>
      </c>
    </row>
    <row r="486" spans="1:11" x14ac:dyDescent="0.25">
      <c r="A486">
        <v>12448</v>
      </c>
      <c r="B486" t="s">
        <v>1113</v>
      </c>
      <c r="C486" s="5">
        <v>43571.40625</v>
      </c>
      <c r="D486" t="s">
        <v>83</v>
      </c>
      <c r="E486" t="s">
        <v>133</v>
      </c>
      <c r="F486" t="s">
        <v>9</v>
      </c>
      <c r="G486">
        <v>60</v>
      </c>
      <c r="H486" t="s">
        <v>10</v>
      </c>
      <c r="I486">
        <v>0</v>
      </c>
      <c r="J486" t="s">
        <v>11</v>
      </c>
      <c r="K486" s="21">
        <v>30240</v>
      </c>
    </row>
    <row r="487" spans="1:11" x14ac:dyDescent="0.25">
      <c r="A487">
        <v>12244</v>
      </c>
      <c r="B487" t="s">
        <v>1117</v>
      </c>
      <c r="C487" s="5">
        <v>43579.40625</v>
      </c>
      <c r="D487" t="s">
        <v>83</v>
      </c>
      <c r="E487" t="s">
        <v>133</v>
      </c>
      <c r="F487" t="s">
        <v>9</v>
      </c>
      <c r="G487">
        <v>60</v>
      </c>
      <c r="H487" t="s">
        <v>10</v>
      </c>
      <c r="J487" t="s">
        <v>11</v>
      </c>
      <c r="K487" s="21">
        <v>13762</v>
      </c>
    </row>
    <row r="488" spans="1:11" x14ac:dyDescent="0.25">
      <c r="A488">
        <v>34819</v>
      </c>
      <c r="B488" t="s">
        <v>760</v>
      </c>
      <c r="C488" s="5">
        <v>43556.604166666664</v>
      </c>
      <c r="D488" t="s">
        <v>83</v>
      </c>
      <c r="E488" t="s">
        <v>133</v>
      </c>
      <c r="F488" t="s">
        <v>9</v>
      </c>
      <c r="G488">
        <v>90</v>
      </c>
      <c r="H488" t="s">
        <v>10</v>
      </c>
      <c r="J488" t="s">
        <v>11</v>
      </c>
      <c r="K488" s="21">
        <v>33339</v>
      </c>
    </row>
    <row r="489" spans="1:11" x14ac:dyDescent="0.25">
      <c r="A489">
        <v>36064</v>
      </c>
      <c r="B489" t="s">
        <v>1020</v>
      </c>
      <c r="C489" s="5">
        <v>43557.572916666664</v>
      </c>
      <c r="D489" t="s">
        <v>83</v>
      </c>
      <c r="E489" t="s">
        <v>133</v>
      </c>
      <c r="F489" t="s">
        <v>9</v>
      </c>
      <c r="G489">
        <v>90</v>
      </c>
      <c r="H489" t="s">
        <v>10</v>
      </c>
      <c r="I489">
        <v>0</v>
      </c>
      <c r="J489" t="s">
        <v>11</v>
      </c>
      <c r="K489" s="21">
        <v>15430</v>
      </c>
    </row>
    <row r="490" spans="1:11" x14ac:dyDescent="0.25">
      <c r="A490">
        <v>36255</v>
      </c>
      <c r="B490" t="s">
        <v>326</v>
      </c>
      <c r="C490" s="5">
        <v>43557.604166666664</v>
      </c>
      <c r="D490" t="s">
        <v>83</v>
      </c>
      <c r="E490" t="s">
        <v>133</v>
      </c>
      <c r="F490" t="s">
        <v>9</v>
      </c>
      <c r="G490">
        <v>90</v>
      </c>
      <c r="H490" t="s">
        <v>10</v>
      </c>
      <c r="I490">
        <v>0</v>
      </c>
      <c r="J490" t="s">
        <v>11</v>
      </c>
      <c r="K490" s="21">
        <v>25686</v>
      </c>
    </row>
    <row r="491" spans="1:11" x14ac:dyDescent="0.25">
      <c r="A491">
        <v>36262</v>
      </c>
      <c r="B491" t="s">
        <v>1343</v>
      </c>
      <c r="C491" s="5">
        <v>43563.604166666664</v>
      </c>
      <c r="D491" t="s">
        <v>83</v>
      </c>
      <c r="E491" t="s">
        <v>133</v>
      </c>
      <c r="F491" t="s">
        <v>9</v>
      </c>
      <c r="G491">
        <v>90</v>
      </c>
      <c r="H491" t="s">
        <v>10</v>
      </c>
      <c r="J491" t="s">
        <v>11</v>
      </c>
      <c r="K491" s="21">
        <v>28715</v>
      </c>
    </row>
    <row r="492" spans="1:11" x14ac:dyDescent="0.25">
      <c r="A492">
        <v>36321</v>
      </c>
      <c r="B492" t="s">
        <v>26</v>
      </c>
      <c r="C492" s="5">
        <v>43564.604166666664</v>
      </c>
      <c r="D492" t="s">
        <v>83</v>
      </c>
      <c r="E492" t="s">
        <v>133</v>
      </c>
      <c r="F492" t="s">
        <v>9</v>
      </c>
      <c r="G492">
        <v>90</v>
      </c>
      <c r="H492" t="s">
        <v>10</v>
      </c>
      <c r="I492">
        <v>0</v>
      </c>
      <c r="J492" t="s">
        <v>11</v>
      </c>
      <c r="K492" s="21">
        <v>14081</v>
      </c>
    </row>
    <row r="493" spans="1:11" x14ac:dyDescent="0.25">
      <c r="A493">
        <v>11869</v>
      </c>
      <c r="B493" t="s">
        <v>990</v>
      </c>
      <c r="C493" s="5">
        <v>43570.604166666664</v>
      </c>
      <c r="D493" t="s">
        <v>83</v>
      </c>
      <c r="E493" t="s">
        <v>133</v>
      </c>
      <c r="F493" t="s">
        <v>9</v>
      </c>
      <c r="G493">
        <v>90</v>
      </c>
      <c r="H493" t="s">
        <v>10</v>
      </c>
      <c r="I493">
        <v>0</v>
      </c>
      <c r="J493" t="s">
        <v>11</v>
      </c>
      <c r="K493" s="21">
        <v>27554</v>
      </c>
    </row>
    <row r="494" spans="1:11" x14ac:dyDescent="0.25">
      <c r="A494">
        <v>36318</v>
      </c>
      <c r="B494" t="s">
        <v>1350</v>
      </c>
      <c r="C494" s="5">
        <v>43571.604166666664</v>
      </c>
      <c r="D494" t="s">
        <v>83</v>
      </c>
      <c r="E494" t="s">
        <v>133</v>
      </c>
      <c r="F494" t="s">
        <v>9</v>
      </c>
      <c r="G494">
        <v>90</v>
      </c>
      <c r="H494" t="s">
        <v>10</v>
      </c>
      <c r="I494">
        <v>0</v>
      </c>
      <c r="J494" t="s">
        <v>11</v>
      </c>
      <c r="K494" s="21">
        <v>24431</v>
      </c>
    </row>
    <row r="495" spans="1:11" x14ac:dyDescent="0.25">
      <c r="A495">
        <v>29715</v>
      </c>
      <c r="B495" t="s">
        <v>1340</v>
      </c>
      <c r="C495" s="5">
        <v>43572.520833333336</v>
      </c>
      <c r="D495" t="s">
        <v>83</v>
      </c>
      <c r="E495" t="s">
        <v>133</v>
      </c>
      <c r="F495" t="s">
        <v>9</v>
      </c>
      <c r="G495">
        <v>90</v>
      </c>
      <c r="H495" t="s">
        <v>10</v>
      </c>
      <c r="I495">
        <v>0</v>
      </c>
      <c r="J495" t="s">
        <v>11</v>
      </c>
      <c r="K495" s="21">
        <v>20459</v>
      </c>
    </row>
    <row r="496" spans="1:11" x14ac:dyDescent="0.25">
      <c r="A496">
        <v>31400</v>
      </c>
      <c r="B496" t="s">
        <v>350</v>
      </c>
      <c r="C496" s="5">
        <v>43572.583333333336</v>
      </c>
      <c r="D496" t="s">
        <v>83</v>
      </c>
      <c r="E496" t="s">
        <v>133</v>
      </c>
      <c r="F496" t="s">
        <v>9</v>
      </c>
      <c r="G496">
        <v>90</v>
      </c>
      <c r="H496" t="s">
        <v>10</v>
      </c>
      <c r="I496">
        <v>0</v>
      </c>
      <c r="J496" t="s">
        <v>11</v>
      </c>
      <c r="K496" s="21">
        <v>21011</v>
      </c>
    </row>
    <row r="497" spans="1:11" x14ac:dyDescent="0.25">
      <c r="A497">
        <v>36325</v>
      </c>
      <c r="B497" t="s">
        <v>1353</v>
      </c>
      <c r="C497" s="5">
        <v>43579.604166666664</v>
      </c>
      <c r="D497" t="s">
        <v>83</v>
      </c>
      <c r="E497" t="s">
        <v>133</v>
      </c>
      <c r="F497" t="s">
        <v>9</v>
      </c>
      <c r="G497">
        <v>90</v>
      </c>
      <c r="H497" t="s">
        <v>10</v>
      </c>
      <c r="J497" t="s">
        <v>11</v>
      </c>
      <c r="K497" s="21">
        <v>19962</v>
      </c>
    </row>
    <row r="498" spans="1:11" x14ac:dyDescent="0.25">
      <c r="A498">
        <v>36385</v>
      </c>
      <c r="B498" t="s">
        <v>1354</v>
      </c>
      <c r="C498" s="5">
        <v>43584.520833333336</v>
      </c>
      <c r="D498" t="s">
        <v>83</v>
      </c>
      <c r="E498" t="s">
        <v>133</v>
      </c>
      <c r="F498" t="s">
        <v>9</v>
      </c>
      <c r="G498">
        <v>90</v>
      </c>
      <c r="H498" t="s">
        <v>10</v>
      </c>
      <c r="I498">
        <v>0</v>
      </c>
      <c r="J498" t="s">
        <v>11</v>
      </c>
      <c r="K498" s="21">
        <v>36122</v>
      </c>
    </row>
    <row r="499" spans="1:11" x14ac:dyDescent="0.25">
      <c r="A499">
        <v>36302</v>
      </c>
      <c r="B499" t="s">
        <v>1355</v>
      </c>
      <c r="C499" s="5">
        <v>43584.604166666664</v>
      </c>
      <c r="D499" t="s">
        <v>83</v>
      </c>
      <c r="E499" t="s">
        <v>133</v>
      </c>
      <c r="F499" t="s">
        <v>9</v>
      </c>
      <c r="G499">
        <v>90</v>
      </c>
      <c r="H499" t="s">
        <v>10</v>
      </c>
      <c r="J499" t="s">
        <v>11</v>
      </c>
      <c r="K499" s="21">
        <v>22489</v>
      </c>
    </row>
    <row r="500" spans="1:11" x14ac:dyDescent="0.25">
      <c r="A500">
        <v>36417</v>
      </c>
      <c r="B500" t="s">
        <v>1356</v>
      </c>
      <c r="C500" s="5">
        <v>43585.604166666664</v>
      </c>
      <c r="D500" t="s">
        <v>83</v>
      </c>
      <c r="E500" t="s">
        <v>133</v>
      </c>
      <c r="F500" t="s">
        <v>9</v>
      </c>
      <c r="G500">
        <v>90</v>
      </c>
      <c r="H500" t="s">
        <v>10</v>
      </c>
      <c r="I500">
        <v>0</v>
      </c>
      <c r="J500" t="s">
        <v>11</v>
      </c>
      <c r="K500" s="21">
        <v>23043</v>
      </c>
    </row>
    <row r="501" spans="1:11" x14ac:dyDescent="0.25">
      <c r="A501">
        <v>29188</v>
      </c>
      <c r="B501" t="s">
        <v>192</v>
      </c>
      <c r="C501" s="5">
        <v>43557.385416666664</v>
      </c>
      <c r="D501" t="s">
        <v>83</v>
      </c>
      <c r="E501" t="s">
        <v>133</v>
      </c>
      <c r="F501" t="s">
        <v>9</v>
      </c>
      <c r="G501">
        <v>105</v>
      </c>
      <c r="H501" t="s">
        <v>10</v>
      </c>
      <c r="J501" t="s">
        <v>11</v>
      </c>
      <c r="K501" s="21">
        <v>21846</v>
      </c>
    </row>
    <row r="502" spans="1:11" x14ac:dyDescent="0.25">
      <c r="A502">
        <v>35023</v>
      </c>
      <c r="B502" t="s">
        <v>832</v>
      </c>
      <c r="C502" s="5">
        <v>43563.385416666664</v>
      </c>
      <c r="D502" t="s">
        <v>83</v>
      </c>
      <c r="E502" t="s">
        <v>133</v>
      </c>
      <c r="F502" t="s">
        <v>9</v>
      </c>
      <c r="G502">
        <v>105</v>
      </c>
      <c r="H502" t="s">
        <v>10</v>
      </c>
      <c r="I502">
        <v>0</v>
      </c>
      <c r="J502" t="s">
        <v>11</v>
      </c>
      <c r="K502" s="21">
        <v>23414</v>
      </c>
    </row>
    <row r="503" spans="1:11" x14ac:dyDescent="0.25">
      <c r="A503">
        <v>22076</v>
      </c>
      <c r="B503" t="s">
        <v>757</v>
      </c>
      <c r="C503" s="5">
        <v>43572.4375</v>
      </c>
      <c r="D503" t="s">
        <v>83</v>
      </c>
      <c r="E503" t="s">
        <v>133</v>
      </c>
      <c r="F503" t="s">
        <v>9</v>
      </c>
      <c r="G503">
        <v>120</v>
      </c>
      <c r="H503" t="s">
        <v>10</v>
      </c>
      <c r="I503">
        <v>0</v>
      </c>
      <c r="J503" t="s">
        <v>11</v>
      </c>
      <c r="K503" s="21">
        <v>36269</v>
      </c>
    </row>
    <row r="504" spans="1:11" x14ac:dyDescent="0.25">
      <c r="A504">
        <v>29118</v>
      </c>
      <c r="B504" t="s">
        <v>1115</v>
      </c>
      <c r="C504" s="5">
        <v>43579.496527777781</v>
      </c>
      <c r="D504" t="s">
        <v>83</v>
      </c>
      <c r="E504" t="s">
        <v>133</v>
      </c>
      <c r="F504" t="s">
        <v>9</v>
      </c>
      <c r="G504">
        <v>120</v>
      </c>
      <c r="H504" t="s">
        <v>10</v>
      </c>
      <c r="I504">
        <v>0</v>
      </c>
      <c r="J504" t="s">
        <v>11</v>
      </c>
      <c r="K504" s="21">
        <v>18477</v>
      </c>
    </row>
    <row r="505" spans="1:11" x14ac:dyDescent="0.25">
      <c r="A505">
        <v>34800</v>
      </c>
      <c r="B505" t="s">
        <v>1116</v>
      </c>
      <c r="C505" s="5">
        <v>43584.385416666664</v>
      </c>
      <c r="D505" t="s">
        <v>83</v>
      </c>
      <c r="E505" t="s">
        <v>133</v>
      </c>
      <c r="F505" t="s">
        <v>9</v>
      </c>
      <c r="G505">
        <v>120</v>
      </c>
      <c r="H505" t="s">
        <v>10</v>
      </c>
      <c r="I505">
        <v>0</v>
      </c>
      <c r="J505" t="s">
        <v>11</v>
      </c>
      <c r="K505" s="21">
        <v>17091</v>
      </c>
    </row>
    <row r="506" spans="1:11" x14ac:dyDescent="0.25">
      <c r="A506">
        <v>36367</v>
      </c>
      <c r="B506" t="s">
        <v>1112</v>
      </c>
      <c r="C506" s="5">
        <v>43564.385416666664</v>
      </c>
      <c r="D506" t="s">
        <v>83</v>
      </c>
      <c r="E506" t="s">
        <v>133</v>
      </c>
      <c r="F506" t="s">
        <v>9</v>
      </c>
      <c r="G506">
        <v>135</v>
      </c>
      <c r="H506" t="s">
        <v>10</v>
      </c>
      <c r="I506">
        <v>0</v>
      </c>
      <c r="J506" t="s">
        <v>11</v>
      </c>
      <c r="K506" s="21">
        <v>34589</v>
      </c>
    </row>
    <row r="507" spans="1:11" x14ac:dyDescent="0.25">
      <c r="A507">
        <v>34800</v>
      </c>
      <c r="B507" t="s">
        <v>1116</v>
      </c>
      <c r="C507" s="5">
        <v>43556.385416666664</v>
      </c>
      <c r="D507" t="s">
        <v>83</v>
      </c>
      <c r="E507" t="s">
        <v>133</v>
      </c>
      <c r="F507" t="s">
        <v>9</v>
      </c>
      <c r="G507">
        <v>165</v>
      </c>
      <c r="H507" t="s">
        <v>10</v>
      </c>
      <c r="I507">
        <v>0</v>
      </c>
      <c r="J507" t="s">
        <v>11</v>
      </c>
      <c r="K507" s="21">
        <v>17091</v>
      </c>
    </row>
    <row r="508" spans="1:11" x14ac:dyDescent="0.25">
      <c r="A508">
        <v>34800</v>
      </c>
      <c r="B508" t="s">
        <v>1116</v>
      </c>
      <c r="C508" s="5">
        <v>43570.385416666664</v>
      </c>
      <c r="D508" t="s">
        <v>83</v>
      </c>
      <c r="E508" t="s">
        <v>133</v>
      </c>
      <c r="F508" t="s">
        <v>9</v>
      </c>
      <c r="G508">
        <v>165</v>
      </c>
      <c r="H508" t="s">
        <v>10</v>
      </c>
      <c r="I508">
        <v>0</v>
      </c>
      <c r="J508" t="s">
        <v>11</v>
      </c>
      <c r="K508" s="21">
        <v>17091</v>
      </c>
    </row>
    <row r="509" spans="1:11" x14ac:dyDescent="0.25">
      <c r="A509">
        <v>33737</v>
      </c>
      <c r="B509" t="s">
        <v>426</v>
      </c>
      <c r="C509" s="5">
        <v>43565.541666666664</v>
      </c>
      <c r="D509" t="s">
        <v>83</v>
      </c>
      <c r="E509" t="s">
        <v>133</v>
      </c>
      <c r="F509" t="s">
        <v>9</v>
      </c>
      <c r="G509">
        <v>240</v>
      </c>
      <c r="H509" t="s">
        <v>10</v>
      </c>
      <c r="I509">
        <v>0</v>
      </c>
      <c r="J509" t="s">
        <v>11</v>
      </c>
      <c r="K509" s="21">
        <v>20091</v>
      </c>
    </row>
    <row r="510" spans="1:11" x14ac:dyDescent="0.25">
      <c r="A510">
        <v>35587</v>
      </c>
      <c r="B510" t="s">
        <v>902</v>
      </c>
      <c r="C510" s="5">
        <v>43578.385416666664</v>
      </c>
      <c r="D510" t="s">
        <v>83</v>
      </c>
      <c r="E510" t="s">
        <v>133</v>
      </c>
      <c r="F510" t="s">
        <v>9</v>
      </c>
      <c r="G510">
        <v>285</v>
      </c>
      <c r="H510" t="s">
        <v>10</v>
      </c>
      <c r="I510">
        <v>0</v>
      </c>
      <c r="J510" t="s">
        <v>11</v>
      </c>
      <c r="K510" s="21">
        <v>19071</v>
      </c>
    </row>
    <row r="511" spans="1:11" x14ac:dyDescent="0.25">
      <c r="A511">
        <v>35587</v>
      </c>
      <c r="B511" t="s">
        <v>902</v>
      </c>
      <c r="C511" s="5">
        <v>43585.385416666664</v>
      </c>
      <c r="D511" t="s">
        <v>83</v>
      </c>
      <c r="E511" t="s">
        <v>133</v>
      </c>
      <c r="F511" t="s">
        <v>9</v>
      </c>
      <c r="G511">
        <v>285</v>
      </c>
      <c r="H511" t="s">
        <v>10</v>
      </c>
      <c r="I511">
        <v>0</v>
      </c>
      <c r="J511" t="s">
        <v>11</v>
      </c>
      <c r="K511" s="21">
        <v>19071</v>
      </c>
    </row>
    <row r="512" spans="1:11" x14ac:dyDescent="0.25">
      <c r="A512">
        <v>32891</v>
      </c>
      <c r="B512" t="s">
        <v>441</v>
      </c>
      <c r="C512" s="5">
        <v>43567.416666666664</v>
      </c>
      <c r="D512" t="s">
        <v>1125</v>
      </c>
      <c r="E512" t="s">
        <v>133</v>
      </c>
      <c r="F512" t="s">
        <v>9</v>
      </c>
      <c r="G512">
        <v>30</v>
      </c>
      <c r="H512" t="s">
        <v>10</v>
      </c>
      <c r="J512" t="s">
        <v>11</v>
      </c>
      <c r="K512" s="21">
        <v>21178</v>
      </c>
    </row>
    <row r="513" spans="1:11" x14ac:dyDescent="0.25">
      <c r="A513">
        <v>28221</v>
      </c>
      <c r="B513" t="s">
        <v>603</v>
      </c>
      <c r="C513" s="5">
        <v>43580.520833333336</v>
      </c>
      <c r="D513" t="s">
        <v>1125</v>
      </c>
      <c r="E513" t="s">
        <v>133</v>
      </c>
      <c r="F513" t="s">
        <v>9</v>
      </c>
      <c r="G513">
        <v>30</v>
      </c>
      <c r="H513" t="s">
        <v>10</v>
      </c>
      <c r="J513" t="s">
        <v>11</v>
      </c>
      <c r="K513" s="21">
        <v>26069</v>
      </c>
    </row>
    <row r="514" spans="1:11" x14ac:dyDescent="0.25">
      <c r="A514">
        <v>29929</v>
      </c>
      <c r="B514" t="s">
        <v>26</v>
      </c>
      <c r="C514" s="5">
        <v>43580.614583333336</v>
      </c>
      <c r="D514" t="s">
        <v>1125</v>
      </c>
      <c r="E514" t="s">
        <v>133</v>
      </c>
      <c r="F514" t="s">
        <v>9</v>
      </c>
      <c r="G514">
        <v>30</v>
      </c>
      <c r="H514" t="s">
        <v>10</v>
      </c>
      <c r="J514" t="s">
        <v>11</v>
      </c>
      <c r="K514" s="21">
        <v>19612</v>
      </c>
    </row>
    <row r="515" spans="1:11" x14ac:dyDescent="0.25">
      <c r="A515">
        <v>18403</v>
      </c>
      <c r="B515" t="s">
        <v>456</v>
      </c>
      <c r="C515" s="5">
        <v>43581.479166666664</v>
      </c>
      <c r="D515" t="s">
        <v>1125</v>
      </c>
      <c r="E515" t="s">
        <v>133</v>
      </c>
      <c r="F515" t="s">
        <v>9</v>
      </c>
      <c r="G515">
        <v>30</v>
      </c>
      <c r="H515" t="s">
        <v>10</v>
      </c>
      <c r="J515" t="s">
        <v>11</v>
      </c>
      <c r="K515" s="21">
        <v>25383</v>
      </c>
    </row>
    <row r="516" spans="1:11" x14ac:dyDescent="0.25">
      <c r="A516">
        <v>35151</v>
      </c>
      <c r="B516" t="s">
        <v>211</v>
      </c>
      <c r="C516" s="5">
        <v>43560.416666666664</v>
      </c>
      <c r="D516" t="s">
        <v>1125</v>
      </c>
      <c r="E516" t="s">
        <v>133</v>
      </c>
      <c r="F516" t="s">
        <v>9</v>
      </c>
      <c r="G516">
        <v>45</v>
      </c>
      <c r="H516" t="s">
        <v>10</v>
      </c>
      <c r="J516" t="s">
        <v>11</v>
      </c>
      <c r="K516" s="21">
        <v>26225</v>
      </c>
    </row>
    <row r="517" spans="1:11" x14ac:dyDescent="0.25">
      <c r="A517">
        <v>35157</v>
      </c>
      <c r="B517" t="s">
        <v>837</v>
      </c>
      <c r="C517" s="5">
        <v>43566.583333333336</v>
      </c>
      <c r="D517" t="s">
        <v>1125</v>
      </c>
      <c r="E517" t="s">
        <v>133</v>
      </c>
      <c r="F517" t="s">
        <v>9</v>
      </c>
      <c r="G517">
        <v>45</v>
      </c>
      <c r="H517" t="s">
        <v>10</v>
      </c>
      <c r="J517" t="s">
        <v>11</v>
      </c>
      <c r="K517" s="21">
        <v>20028</v>
      </c>
    </row>
    <row r="518" spans="1:11" x14ac:dyDescent="0.25">
      <c r="A518">
        <v>25307</v>
      </c>
      <c r="B518" t="s">
        <v>1358</v>
      </c>
      <c r="C518" s="5">
        <v>43566.614583333336</v>
      </c>
      <c r="D518" t="s">
        <v>1125</v>
      </c>
      <c r="E518" t="s">
        <v>133</v>
      </c>
      <c r="F518" t="s">
        <v>9</v>
      </c>
      <c r="G518">
        <v>45</v>
      </c>
      <c r="H518" t="s">
        <v>10</v>
      </c>
      <c r="I518">
        <v>0</v>
      </c>
      <c r="J518" t="s">
        <v>11</v>
      </c>
      <c r="K518" s="21">
        <v>28349</v>
      </c>
    </row>
    <row r="519" spans="1:11" x14ac:dyDescent="0.25">
      <c r="A519">
        <v>34375</v>
      </c>
      <c r="B519" t="s">
        <v>1128</v>
      </c>
      <c r="C519" s="5">
        <v>43567.385416666664</v>
      </c>
      <c r="D519" t="s">
        <v>1125</v>
      </c>
      <c r="E519" t="s">
        <v>133</v>
      </c>
      <c r="F519" t="s">
        <v>9</v>
      </c>
      <c r="G519">
        <v>45</v>
      </c>
      <c r="H519" t="s">
        <v>10</v>
      </c>
      <c r="J519" t="s">
        <v>11</v>
      </c>
      <c r="K519" s="21">
        <v>20094</v>
      </c>
    </row>
    <row r="520" spans="1:11" x14ac:dyDescent="0.25">
      <c r="A520">
        <v>17982</v>
      </c>
      <c r="B520" t="s">
        <v>839</v>
      </c>
      <c r="C520" s="5">
        <v>43573.520833333336</v>
      </c>
      <c r="D520" t="s">
        <v>1125</v>
      </c>
      <c r="E520" t="s">
        <v>133</v>
      </c>
      <c r="F520" t="s">
        <v>9</v>
      </c>
      <c r="G520">
        <v>45</v>
      </c>
      <c r="H520" t="s">
        <v>10</v>
      </c>
      <c r="J520" t="s">
        <v>11</v>
      </c>
      <c r="K520" s="21">
        <v>28054</v>
      </c>
    </row>
    <row r="521" spans="1:11" x14ac:dyDescent="0.25">
      <c r="A521">
        <v>35197</v>
      </c>
      <c r="B521" t="s">
        <v>26</v>
      </c>
      <c r="C521" s="5">
        <v>43573.552083333336</v>
      </c>
      <c r="D521" t="s">
        <v>1125</v>
      </c>
      <c r="E521" t="s">
        <v>133</v>
      </c>
      <c r="F521" t="s">
        <v>9</v>
      </c>
      <c r="G521">
        <v>45</v>
      </c>
      <c r="H521" t="s">
        <v>10</v>
      </c>
      <c r="J521" t="s">
        <v>11</v>
      </c>
      <c r="K521" s="21">
        <v>24537</v>
      </c>
    </row>
    <row r="522" spans="1:11" x14ac:dyDescent="0.25">
      <c r="A522">
        <v>35157</v>
      </c>
      <c r="B522" t="s">
        <v>837</v>
      </c>
      <c r="C522" s="5">
        <v>43573.59375</v>
      </c>
      <c r="D522" t="s">
        <v>1125</v>
      </c>
      <c r="E522" t="s">
        <v>133</v>
      </c>
      <c r="F522" t="s">
        <v>9</v>
      </c>
      <c r="G522">
        <v>45</v>
      </c>
      <c r="H522" t="s">
        <v>10</v>
      </c>
      <c r="J522" t="s">
        <v>11</v>
      </c>
      <c r="K522" s="21">
        <v>20028</v>
      </c>
    </row>
    <row r="523" spans="1:11" x14ac:dyDescent="0.25">
      <c r="A523">
        <v>34313</v>
      </c>
      <c r="B523" t="s">
        <v>455</v>
      </c>
      <c r="C523" s="5">
        <v>43580.583333333336</v>
      </c>
      <c r="D523" t="s">
        <v>1125</v>
      </c>
      <c r="E523" t="s">
        <v>133</v>
      </c>
      <c r="F523" t="s">
        <v>9</v>
      </c>
      <c r="G523">
        <v>45</v>
      </c>
      <c r="H523" t="s">
        <v>10</v>
      </c>
      <c r="I523">
        <v>0</v>
      </c>
      <c r="J523" t="s">
        <v>11</v>
      </c>
      <c r="K523" s="21">
        <v>23031</v>
      </c>
    </row>
    <row r="524" spans="1:11" x14ac:dyDescent="0.25">
      <c r="A524">
        <v>35157</v>
      </c>
      <c r="B524" t="s">
        <v>837</v>
      </c>
      <c r="C524" s="5">
        <v>43580.635416666664</v>
      </c>
      <c r="D524" t="s">
        <v>1125</v>
      </c>
      <c r="E524" t="s">
        <v>133</v>
      </c>
      <c r="F524" t="s">
        <v>9</v>
      </c>
      <c r="G524">
        <v>45</v>
      </c>
      <c r="H524" t="s">
        <v>10</v>
      </c>
      <c r="J524" t="s">
        <v>11</v>
      </c>
      <c r="K524" s="21">
        <v>20028</v>
      </c>
    </row>
    <row r="525" spans="1:11" x14ac:dyDescent="0.25">
      <c r="A525">
        <v>34375</v>
      </c>
      <c r="B525" t="s">
        <v>1128</v>
      </c>
      <c r="C525" s="5">
        <v>43581.416666666664</v>
      </c>
      <c r="D525" t="s">
        <v>1125</v>
      </c>
      <c r="E525" t="s">
        <v>133</v>
      </c>
      <c r="F525" t="s">
        <v>9</v>
      </c>
      <c r="G525">
        <v>45</v>
      </c>
      <c r="H525" t="s">
        <v>10</v>
      </c>
      <c r="J525" t="s">
        <v>11</v>
      </c>
      <c r="K525" s="21">
        <v>20094</v>
      </c>
    </row>
    <row r="526" spans="1:11" x14ac:dyDescent="0.25">
      <c r="A526">
        <v>32353</v>
      </c>
      <c r="B526" t="s">
        <v>471</v>
      </c>
      <c r="C526" s="5">
        <v>43581.447916666664</v>
      </c>
      <c r="D526" t="s">
        <v>1125</v>
      </c>
      <c r="E526" t="s">
        <v>133</v>
      </c>
      <c r="F526" t="s">
        <v>9</v>
      </c>
      <c r="G526">
        <v>45</v>
      </c>
      <c r="H526" t="s">
        <v>10</v>
      </c>
      <c r="J526" t="s">
        <v>11</v>
      </c>
      <c r="K526" s="21">
        <v>29699</v>
      </c>
    </row>
    <row r="527" spans="1:11" x14ac:dyDescent="0.25">
      <c r="A527">
        <v>34313</v>
      </c>
      <c r="B527" t="s">
        <v>455</v>
      </c>
      <c r="C527" s="5">
        <v>43581.614583333336</v>
      </c>
      <c r="D527" t="s">
        <v>1125</v>
      </c>
      <c r="E527" t="s">
        <v>133</v>
      </c>
      <c r="F527" t="s">
        <v>9</v>
      </c>
      <c r="G527">
        <v>45</v>
      </c>
      <c r="H527" t="s">
        <v>10</v>
      </c>
      <c r="J527" t="s">
        <v>11</v>
      </c>
      <c r="K527" s="21">
        <v>23031</v>
      </c>
    </row>
    <row r="528" spans="1:11" x14ac:dyDescent="0.25">
      <c r="A528">
        <v>35730</v>
      </c>
      <c r="B528" t="s">
        <v>1357</v>
      </c>
      <c r="C528" s="5">
        <v>43559.364583333336</v>
      </c>
      <c r="D528" t="s">
        <v>1125</v>
      </c>
      <c r="E528" t="s">
        <v>133</v>
      </c>
      <c r="F528" t="s">
        <v>9</v>
      </c>
      <c r="G528">
        <v>60</v>
      </c>
      <c r="H528" t="s">
        <v>10</v>
      </c>
      <c r="J528" t="s">
        <v>11</v>
      </c>
      <c r="K528" s="21">
        <v>21353</v>
      </c>
    </row>
    <row r="529" spans="1:11" x14ac:dyDescent="0.25">
      <c r="A529">
        <v>35338</v>
      </c>
      <c r="B529" t="s">
        <v>922</v>
      </c>
      <c r="C529" s="5">
        <v>43559.458333333336</v>
      </c>
      <c r="D529" t="s">
        <v>1125</v>
      </c>
      <c r="E529" t="s">
        <v>133</v>
      </c>
      <c r="F529" t="s">
        <v>9</v>
      </c>
      <c r="G529">
        <v>60</v>
      </c>
      <c r="H529" t="s">
        <v>10</v>
      </c>
      <c r="J529" t="s">
        <v>11</v>
      </c>
      <c r="K529" s="21">
        <v>21646</v>
      </c>
    </row>
    <row r="530" spans="1:11" x14ac:dyDescent="0.25">
      <c r="A530">
        <v>35411</v>
      </c>
      <c r="B530" t="s">
        <v>1127</v>
      </c>
      <c r="C530" s="5">
        <v>43559.53125</v>
      </c>
      <c r="D530" t="s">
        <v>1125</v>
      </c>
      <c r="E530" t="s">
        <v>133</v>
      </c>
      <c r="F530" t="s">
        <v>9</v>
      </c>
      <c r="G530">
        <v>60</v>
      </c>
      <c r="H530" t="s">
        <v>10</v>
      </c>
      <c r="J530" t="s">
        <v>11</v>
      </c>
      <c r="K530" s="21">
        <v>19697</v>
      </c>
    </row>
    <row r="531" spans="1:11" x14ac:dyDescent="0.25">
      <c r="A531">
        <v>32597</v>
      </c>
      <c r="B531" t="s">
        <v>862</v>
      </c>
      <c r="C531" s="5">
        <v>43559.625</v>
      </c>
      <c r="D531" t="s">
        <v>1125</v>
      </c>
      <c r="E531" t="s">
        <v>133</v>
      </c>
      <c r="F531" t="s">
        <v>9</v>
      </c>
      <c r="G531">
        <v>60</v>
      </c>
      <c r="H531" t="s">
        <v>10</v>
      </c>
      <c r="I531">
        <v>0</v>
      </c>
      <c r="J531" t="s">
        <v>11</v>
      </c>
      <c r="K531" s="21">
        <v>36058</v>
      </c>
    </row>
    <row r="532" spans="1:11" x14ac:dyDescent="0.25">
      <c r="A532">
        <v>34722</v>
      </c>
      <c r="B532" t="s">
        <v>246</v>
      </c>
      <c r="C532" s="5">
        <v>43566.541666666664</v>
      </c>
      <c r="D532" t="s">
        <v>1125</v>
      </c>
      <c r="E532" t="s">
        <v>133</v>
      </c>
      <c r="F532" t="s">
        <v>9</v>
      </c>
      <c r="G532">
        <v>60</v>
      </c>
      <c r="H532" t="s">
        <v>10</v>
      </c>
      <c r="I532">
        <v>0</v>
      </c>
      <c r="J532" t="s">
        <v>11</v>
      </c>
      <c r="K532" s="21">
        <v>27300</v>
      </c>
    </row>
    <row r="533" spans="1:11" x14ac:dyDescent="0.25">
      <c r="A533">
        <v>29532</v>
      </c>
      <c r="B533" t="s">
        <v>1123</v>
      </c>
      <c r="C533" s="5">
        <v>43567.520833333336</v>
      </c>
      <c r="D533" t="s">
        <v>1125</v>
      </c>
      <c r="E533" t="s">
        <v>133</v>
      </c>
      <c r="F533" t="s">
        <v>9</v>
      </c>
      <c r="G533">
        <v>60</v>
      </c>
      <c r="H533" t="s">
        <v>10</v>
      </c>
      <c r="J533" t="s">
        <v>11</v>
      </c>
      <c r="K533" s="21">
        <v>29547</v>
      </c>
    </row>
    <row r="534" spans="1:11" x14ac:dyDescent="0.25">
      <c r="A534">
        <v>35133</v>
      </c>
      <c r="B534" t="s">
        <v>893</v>
      </c>
      <c r="C534" s="5">
        <v>43567.5625</v>
      </c>
      <c r="D534" t="s">
        <v>1125</v>
      </c>
      <c r="E534" t="s">
        <v>133</v>
      </c>
      <c r="F534" t="s">
        <v>9</v>
      </c>
      <c r="G534">
        <v>60</v>
      </c>
      <c r="H534" t="s">
        <v>10</v>
      </c>
      <c r="J534" t="s">
        <v>11</v>
      </c>
      <c r="K534" s="21">
        <v>31945</v>
      </c>
    </row>
    <row r="535" spans="1:11" x14ac:dyDescent="0.25">
      <c r="A535">
        <v>34395</v>
      </c>
      <c r="B535" t="s">
        <v>697</v>
      </c>
      <c r="C535" s="5">
        <v>43567.604166666664</v>
      </c>
      <c r="D535" t="s">
        <v>1125</v>
      </c>
      <c r="E535" t="s">
        <v>133</v>
      </c>
      <c r="F535" t="s">
        <v>9</v>
      </c>
      <c r="G535">
        <v>60</v>
      </c>
      <c r="H535" t="s">
        <v>10</v>
      </c>
      <c r="J535" t="s">
        <v>11</v>
      </c>
      <c r="K535" s="21">
        <v>33615</v>
      </c>
    </row>
    <row r="536" spans="1:11" x14ac:dyDescent="0.25">
      <c r="A536">
        <v>33863</v>
      </c>
      <c r="B536" t="s">
        <v>729</v>
      </c>
      <c r="C536" s="5">
        <v>43573.416666666664</v>
      </c>
      <c r="D536" t="s">
        <v>1125</v>
      </c>
      <c r="E536" t="s">
        <v>133</v>
      </c>
      <c r="F536" t="s">
        <v>9</v>
      </c>
      <c r="G536">
        <v>60</v>
      </c>
      <c r="H536" t="s">
        <v>10</v>
      </c>
      <c r="J536" t="s">
        <v>11</v>
      </c>
      <c r="K536" s="21">
        <v>29370</v>
      </c>
    </row>
    <row r="537" spans="1:11" x14ac:dyDescent="0.25">
      <c r="A537">
        <v>28809</v>
      </c>
      <c r="B537" t="s">
        <v>1359</v>
      </c>
      <c r="C537" s="5">
        <v>43573.458333333336</v>
      </c>
      <c r="D537" t="s">
        <v>1125</v>
      </c>
      <c r="E537" t="s">
        <v>133</v>
      </c>
      <c r="F537" t="s">
        <v>9</v>
      </c>
      <c r="G537">
        <v>60</v>
      </c>
      <c r="H537" t="s">
        <v>10</v>
      </c>
      <c r="J537" t="s">
        <v>11</v>
      </c>
      <c r="K537" s="21">
        <v>36730</v>
      </c>
    </row>
    <row r="538" spans="1:11" x14ac:dyDescent="0.25">
      <c r="A538">
        <v>32597</v>
      </c>
      <c r="B538" t="s">
        <v>862</v>
      </c>
      <c r="C538" s="5">
        <v>43573.625</v>
      </c>
      <c r="D538" t="s">
        <v>1125</v>
      </c>
      <c r="E538" t="s">
        <v>133</v>
      </c>
      <c r="F538" t="s">
        <v>9</v>
      </c>
      <c r="G538">
        <v>60</v>
      </c>
      <c r="H538" t="s">
        <v>10</v>
      </c>
      <c r="J538" t="s">
        <v>11</v>
      </c>
      <c r="K538" s="21">
        <v>36058</v>
      </c>
    </row>
    <row r="539" spans="1:11" x14ac:dyDescent="0.25">
      <c r="A539">
        <v>16448</v>
      </c>
      <c r="B539" t="s">
        <v>1360</v>
      </c>
      <c r="C539" s="5">
        <v>43580.364583333336</v>
      </c>
      <c r="D539" t="s">
        <v>1125</v>
      </c>
      <c r="E539" t="s">
        <v>133</v>
      </c>
      <c r="F539" t="s">
        <v>9</v>
      </c>
      <c r="G539">
        <v>60</v>
      </c>
      <c r="H539" t="s">
        <v>10</v>
      </c>
      <c r="J539" t="s">
        <v>11</v>
      </c>
      <c r="K539" s="21">
        <v>27037</v>
      </c>
    </row>
    <row r="540" spans="1:11" x14ac:dyDescent="0.25">
      <c r="A540">
        <v>34964</v>
      </c>
      <c r="B540" t="s">
        <v>1126</v>
      </c>
      <c r="C540" s="5">
        <v>43580.40625</v>
      </c>
      <c r="D540" t="s">
        <v>1125</v>
      </c>
      <c r="E540" t="s">
        <v>133</v>
      </c>
      <c r="F540" t="s">
        <v>9</v>
      </c>
      <c r="G540">
        <v>60</v>
      </c>
      <c r="H540" t="s">
        <v>10</v>
      </c>
      <c r="J540" t="s">
        <v>11</v>
      </c>
      <c r="K540" s="21">
        <v>30334</v>
      </c>
    </row>
    <row r="541" spans="1:11" x14ac:dyDescent="0.25">
      <c r="A541">
        <v>31849</v>
      </c>
      <c r="B541" t="s">
        <v>1142</v>
      </c>
      <c r="C541" s="5">
        <v>43580.447916666664</v>
      </c>
      <c r="D541" t="s">
        <v>1125</v>
      </c>
      <c r="E541" t="s">
        <v>133</v>
      </c>
      <c r="F541" t="s">
        <v>9</v>
      </c>
      <c r="G541">
        <v>60</v>
      </c>
      <c r="H541" t="s">
        <v>10</v>
      </c>
      <c r="J541" t="s">
        <v>11</v>
      </c>
      <c r="K541" s="21">
        <v>23476</v>
      </c>
    </row>
    <row r="542" spans="1:11" x14ac:dyDescent="0.25">
      <c r="A542">
        <v>34722</v>
      </c>
      <c r="B542" t="s">
        <v>246</v>
      </c>
      <c r="C542" s="5">
        <v>43580.541666666664</v>
      </c>
      <c r="D542" t="s">
        <v>1125</v>
      </c>
      <c r="E542" t="s">
        <v>133</v>
      </c>
      <c r="F542" t="s">
        <v>9</v>
      </c>
      <c r="G542">
        <v>60</v>
      </c>
      <c r="H542" t="s">
        <v>10</v>
      </c>
      <c r="J542" t="s">
        <v>11</v>
      </c>
      <c r="K542" s="21">
        <v>27300</v>
      </c>
    </row>
    <row r="543" spans="1:11" x14ac:dyDescent="0.25">
      <c r="A543">
        <v>35252</v>
      </c>
      <c r="B543" t="s">
        <v>588</v>
      </c>
      <c r="C543" s="5">
        <v>43559.40625</v>
      </c>
      <c r="D543" t="s">
        <v>1125</v>
      </c>
      <c r="E543" t="s">
        <v>133</v>
      </c>
      <c r="F543" t="s">
        <v>9</v>
      </c>
      <c r="G543">
        <v>75</v>
      </c>
      <c r="H543" t="s">
        <v>10</v>
      </c>
      <c r="J543" t="s">
        <v>11</v>
      </c>
      <c r="K543" s="21">
        <v>34352</v>
      </c>
    </row>
    <row r="544" spans="1:11" x14ac:dyDescent="0.25">
      <c r="A544">
        <v>35533</v>
      </c>
      <c r="B544" t="s">
        <v>700</v>
      </c>
      <c r="C544" s="5">
        <v>43559.572916666664</v>
      </c>
      <c r="D544" t="s">
        <v>1125</v>
      </c>
      <c r="E544" t="s">
        <v>133</v>
      </c>
      <c r="F544" t="s">
        <v>9</v>
      </c>
      <c r="G544">
        <v>75</v>
      </c>
      <c r="H544" t="s">
        <v>10</v>
      </c>
      <c r="J544" t="s">
        <v>17</v>
      </c>
      <c r="K544" s="21">
        <v>30595</v>
      </c>
    </row>
    <row r="545" spans="1:11" x14ac:dyDescent="0.25">
      <c r="A545">
        <v>35408</v>
      </c>
      <c r="B545" t="s">
        <v>1278</v>
      </c>
      <c r="C545" s="5">
        <v>43560.447916666664</v>
      </c>
      <c r="D545" t="s">
        <v>1125</v>
      </c>
      <c r="E545" t="s">
        <v>133</v>
      </c>
      <c r="F545" t="s">
        <v>9</v>
      </c>
      <c r="G545">
        <v>75</v>
      </c>
      <c r="H545" t="s">
        <v>10</v>
      </c>
      <c r="J545" t="s">
        <v>11</v>
      </c>
      <c r="K545" s="21">
        <v>23290</v>
      </c>
    </row>
    <row r="546" spans="1:11" x14ac:dyDescent="0.25">
      <c r="A546">
        <v>35197</v>
      </c>
      <c r="B546" t="s">
        <v>26</v>
      </c>
      <c r="C546" s="5">
        <v>43566.364583333336</v>
      </c>
      <c r="D546" t="s">
        <v>1125</v>
      </c>
      <c r="E546" t="s">
        <v>133</v>
      </c>
      <c r="F546" t="s">
        <v>9</v>
      </c>
      <c r="G546">
        <v>75</v>
      </c>
      <c r="H546" t="s">
        <v>10</v>
      </c>
      <c r="J546" t="s">
        <v>11</v>
      </c>
      <c r="K546" s="21">
        <v>24537</v>
      </c>
    </row>
    <row r="547" spans="1:11" x14ac:dyDescent="0.25">
      <c r="A547">
        <v>35576</v>
      </c>
      <c r="B547" t="s">
        <v>41</v>
      </c>
      <c r="C547" s="5">
        <v>43567.4375</v>
      </c>
      <c r="D547" t="s">
        <v>1125</v>
      </c>
      <c r="E547" t="s">
        <v>133</v>
      </c>
      <c r="F547" t="s">
        <v>9</v>
      </c>
      <c r="G547">
        <v>75</v>
      </c>
      <c r="H547" t="s">
        <v>10</v>
      </c>
      <c r="I547">
        <v>0</v>
      </c>
      <c r="J547" t="s">
        <v>11</v>
      </c>
      <c r="K547" s="21">
        <v>33720</v>
      </c>
    </row>
    <row r="548" spans="1:11" x14ac:dyDescent="0.25">
      <c r="A548">
        <v>34080</v>
      </c>
      <c r="B548" t="s">
        <v>725</v>
      </c>
      <c r="C548" s="5">
        <v>43567.645833333336</v>
      </c>
      <c r="D548" t="s">
        <v>1125</v>
      </c>
      <c r="E548" t="s">
        <v>133</v>
      </c>
      <c r="F548" t="s">
        <v>9</v>
      </c>
      <c r="G548">
        <v>75</v>
      </c>
      <c r="H548" t="s">
        <v>10</v>
      </c>
      <c r="I548">
        <v>0</v>
      </c>
      <c r="J548" t="s">
        <v>11</v>
      </c>
      <c r="K548" s="21">
        <v>19614</v>
      </c>
    </row>
    <row r="549" spans="1:11" x14ac:dyDescent="0.25">
      <c r="A549">
        <v>35445</v>
      </c>
      <c r="B549" t="s">
        <v>1362</v>
      </c>
      <c r="C549" s="5">
        <v>43581.520833333336</v>
      </c>
      <c r="D549" t="s">
        <v>1125</v>
      </c>
      <c r="E549" t="s">
        <v>133</v>
      </c>
      <c r="F549" t="s">
        <v>9</v>
      </c>
      <c r="G549">
        <v>75</v>
      </c>
      <c r="H549" t="s">
        <v>10</v>
      </c>
      <c r="J549" t="s">
        <v>11</v>
      </c>
      <c r="K549" s="21">
        <v>22787</v>
      </c>
    </row>
    <row r="550" spans="1:11" x14ac:dyDescent="0.25">
      <c r="A550">
        <v>35628</v>
      </c>
      <c r="B550" t="s">
        <v>1361</v>
      </c>
      <c r="C550" s="5">
        <v>43581.354166666664</v>
      </c>
      <c r="D550" t="s">
        <v>1125</v>
      </c>
      <c r="E550" t="s">
        <v>133</v>
      </c>
      <c r="F550" t="s">
        <v>9</v>
      </c>
      <c r="G550">
        <v>90</v>
      </c>
      <c r="H550" t="s">
        <v>10</v>
      </c>
      <c r="J550" t="s">
        <v>11</v>
      </c>
      <c r="K550" s="21">
        <v>23393</v>
      </c>
    </row>
    <row r="551" spans="1:11" x14ac:dyDescent="0.25">
      <c r="A551">
        <v>3225</v>
      </c>
      <c r="B551" t="s">
        <v>1363</v>
      </c>
      <c r="C551" s="5">
        <v>43556.34375</v>
      </c>
      <c r="D551" t="s">
        <v>85</v>
      </c>
      <c r="E551" t="s">
        <v>1750</v>
      </c>
      <c r="F551" t="s">
        <v>9</v>
      </c>
      <c r="G551">
        <v>15</v>
      </c>
      <c r="H551" t="s">
        <v>10</v>
      </c>
      <c r="I551">
        <v>0</v>
      </c>
      <c r="J551" t="s">
        <v>17</v>
      </c>
      <c r="K551" s="21">
        <v>26089</v>
      </c>
    </row>
    <row r="552" spans="1:11" x14ac:dyDescent="0.25">
      <c r="A552">
        <v>23158</v>
      </c>
      <c r="B552" t="s">
        <v>1046</v>
      </c>
      <c r="C552" s="5">
        <v>43560.34375</v>
      </c>
      <c r="D552" t="s">
        <v>85</v>
      </c>
      <c r="E552" t="s">
        <v>1750</v>
      </c>
      <c r="F552" t="s">
        <v>9</v>
      </c>
      <c r="G552">
        <v>25</v>
      </c>
      <c r="H552" t="s">
        <v>10</v>
      </c>
      <c r="J552" t="s">
        <v>11</v>
      </c>
      <c r="K552" s="21">
        <v>22773</v>
      </c>
    </row>
    <row r="553" spans="1:11" x14ac:dyDescent="0.25">
      <c r="A553">
        <v>23158</v>
      </c>
      <c r="B553" t="s">
        <v>1046</v>
      </c>
      <c r="C553" s="5">
        <v>43559.34375</v>
      </c>
      <c r="D553" t="s">
        <v>85</v>
      </c>
      <c r="E553" t="s">
        <v>1750</v>
      </c>
      <c r="F553" t="s">
        <v>9</v>
      </c>
      <c r="G553">
        <v>30</v>
      </c>
      <c r="H553" t="s">
        <v>10</v>
      </c>
      <c r="J553" t="s">
        <v>11</v>
      </c>
      <c r="K553" s="21">
        <v>22773</v>
      </c>
    </row>
    <row r="554" spans="1:11" x14ac:dyDescent="0.25">
      <c r="A554">
        <v>36367</v>
      </c>
      <c r="B554" t="s">
        <v>1112</v>
      </c>
      <c r="C554" s="5">
        <v>43558.34375</v>
      </c>
      <c r="D554" t="s">
        <v>85</v>
      </c>
      <c r="E554" t="s">
        <v>1750</v>
      </c>
      <c r="F554" t="s">
        <v>9</v>
      </c>
      <c r="G554">
        <v>60</v>
      </c>
      <c r="H554" t="s">
        <v>10</v>
      </c>
      <c r="J554" t="s">
        <v>11</v>
      </c>
      <c r="K554" s="21">
        <v>34589</v>
      </c>
    </row>
    <row r="555" spans="1:11" x14ac:dyDescent="0.25">
      <c r="A555">
        <v>8786</v>
      </c>
      <c r="B555" t="s">
        <v>286</v>
      </c>
      <c r="C555" s="5">
        <v>43566.583333333336</v>
      </c>
      <c r="D555" t="s">
        <v>85</v>
      </c>
      <c r="E555" t="s">
        <v>1750</v>
      </c>
      <c r="F555" t="s">
        <v>9</v>
      </c>
      <c r="G555">
        <v>90</v>
      </c>
      <c r="H555" t="s">
        <v>10</v>
      </c>
      <c r="I555">
        <v>90</v>
      </c>
      <c r="J555" t="s">
        <v>11</v>
      </c>
      <c r="K555" s="21">
        <v>35774</v>
      </c>
    </row>
    <row r="556" spans="1:11" x14ac:dyDescent="0.25">
      <c r="A556">
        <v>6157</v>
      </c>
      <c r="B556" t="s">
        <v>513</v>
      </c>
      <c r="C556" s="5">
        <v>43580.375</v>
      </c>
      <c r="D556" t="s">
        <v>85</v>
      </c>
      <c r="E556" t="s">
        <v>1750</v>
      </c>
      <c r="F556" t="s">
        <v>9</v>
      </c>
      <c r="G556">
        <v>150</v>
      </c>
      <c r="H556" t="s">
        <v>10</v>
      </c>
      <c r="I556">
        <v>150</v>
      </c>
      <c r="J556" t="s">
        <v>11</v>
      </c>
      <c r="K556" s="21">
        <v>35660</v>
      </c>
    </row>
    <row r="557" spans="1:11" x14ac:dyDescent="0.25">
      <c r="A557">
        <v>32061</v>
      </c>
      <c r="B557" t="s">
        <v>1129</v>
      </c>
      <c r="C557" s="5">
        <v>43559.395833333336</v>
      </c>
      <c r="D557" t="s">
        <v>86</v>
      </c>
      <c r="E557" t="s">
        <v>133</v>
      </c>
      <c r="F557" t="s">
        <v>9</v>
      </c>
      <c r="G557">
        <v>30</v>
      </c>
      <c r="H557" t="s">
        <v>10</v>
      </c>
      <c r="J557" t="s">
        <v>11</v>
      </c>
      <c r="K557" s="21">
        <v>15236</v>
      </c>
    </row>
    <row r="558" spans="1:11" x14ac:dyDescent="0.25">
      <c r="A558">
        <v>31950</v>
      </c>
      <c r="B558" t="s">
        <v>833</v>
      </c>
      <c r="C558" s="5">
        <v>43559.416666666664</v>
      </c>
      <c r="D558" t="s">
        <v>86</v>
      </c>
      <c r="E558" t="s">
        <v>133</v>
      </c>
      <c r="F558" t="s">
        <v>9</v>
      </c>
      <c r="G558">
        <v>30</v>
      </c>
      <c r="H558" t="s">
        <v>10</v>
      </c>
      <c r="J558" t="s">
        <v>11</v>
      </c>
      <c r="K558" s="21">
        <v>38972</v>
      </c>
    </row>
    <row r="559" spans="1:11" x14ac:dyDescent="0.25">
      <c r="A559">
        <v>23939</v>
      </c>
      <c r="B559" t="s">
        <v>496</v>
      </c>
      <c r="C559" s="5">
        <v>43559.4375</v>
      </c>
      <c r="D559" t="s">
        <v>86</v>
      </c>
      <c r="E559" t="s">
        <v>133</v>
      </c>
      <c r="F559" t="s">
        <v>9</v>
      </c>
      <c r="G559">
        <v>30</v>
      </c>
      <c r="H559" t="s">
        <v>10</v>
      </c>
      <c r="I559">
        <v>0</v>
      </c>
      <c r="J559" t="s">
        <v>11</v>
      </c>
      <c r="K559" s="21">
        <v>20888</v>
      </c>
    </row>
    <row r="560" spans="1:11" x14ac:dyDescent="0.25">
      <c r="A560">
        <v>7372</v>
      </c>
      <c r="B560" t="s">
        <v>933</v>
      </c>
      <c r="C560" s="5">
        <v>43559.46875</v>
      </c>
      <c r="D560" t="s">
        <v>86</v>
      </c>
      <c r="E560" t="s">
        <v>133</v>
      </c>
      <c r="F560" t="s">
        <v>9</v>
      </c>
      <c r="G560">
        <v>30</v>
      </c>
      <c r="H560" t="s">
        <v>10</v>
      </c>
      <c r="I560">
        <v>0</v>
      </c>
      <c r="J560" t="s">
        <v>11</v>
      </c>
      <c r="K560" s="21">
        <v>13226</v>
      </c>
    </row>
    <row r="561" spans="1:11" x14ac:dyDescent="0.25">
      <c r="A561">
        <v>32061</v>
      </c>
      <c r="B561" t="s">
        <v>1129</v>
      </c>
      <c r="C561" s="5">
        <v>43566.59375</v>
      </c>
      <c r="D561" t="s">
        <v>86</v>
      </c>
      <c r="E561" t="s">
        <v>133</v>
      </c>
      <c r="F561" t="s">
        <v>9</v>
      </c>
      <c r="G561">
        <v>30</v>
      </c>
      <c r="H561" t="s">
        <v>10</v>
      </c>
      <c r="I561">
        <v>0</v>
      </c>
      <c r="J561" t="s">
        <v>11</v>
      </c>
      <c r="K561" s="21">
        <v>15236</v>
      </c>
    </row>
    <row r="562" spans="1:11" x14ac:dyDescent="0.25">
      <c r="A562">
        <v>19037</v>
      </c>
      <c r="B562" t="s">
        <v>1309</v>
      </c>
      <c r="C562" s="5">
        <v>43573.541666666664</v>
      </c>
      <c r="D562" t="s">
        <v>86</v>
      </c>
      <c r="E562" t="s">
        <v>133</v>
      </c>
      <c r="F562" t="s">
        <v>9</v>
      </c>
      <c r="G562">
        <v>30</v>
      </c>
      <c r="H562" t="s">
        <v>10</v>
      </c>
      <c r="J562" t="s">
        <v>11</v>
      </c>
      <c r="K562" s="21">
        <v>15045</v>
      </c>
    </row>
    <row r="563" spans="1:11" x14ac:dyDescent="0.25">
      <c r="A563">
        <v>34439</v>
      </c>
      <c r="B563" t="s">
        <v>56</v>
      </c>
      <c r="C563" s="5">
        <v>43573.5625</v>
      </c>
      <c r="D563" t="s">
        <v>86</v>
      </c>
      <c r="E563" t="s">
        <v>133</v>
      </c>
      <c r="F563" t="s">
        <v>9</v>
      </c>
      <c r="G563">
        <v>30</v>
      </c>
      <c r="H563" t="s">
        <v>10</v>
      </c>
      <c r="I563">
        <v>0</v>
      </c>
      <c r="J563" t="s">
        <v>11</v>
      </c>
      <c r="K563" s="21">
        <v>36921</v>
      </c>
    </row>
    <row r="564" spans="1:11" x14ac:dyDescent="0.25">
      <c r="A564">
        <v>18747</v>
      </c>
      <c r="B564" t="s">
        <v>624</v>
      </c>
      <c r="C564" s="5">
        <v>43559.364583333336</v>
      </c>
      <c r="D564" t="s">
        <v>86</v>
      </c>
      <c r="E564" t="s">
        <v>133</v>
      </c>
      <c r="F564" t="s">
        <v>9</v>
      </c>
      <c r="G564">
        <v>45</v>
      </c>
      <c r="H564" t="s">
        <v>10</v>
      </c>
      <c r="J564" t="s">
        <v>11</v>
      </c>
      <c r="K564" s="21">
        <v>22361</v>
      </c>
    </row>
    <row r="565" spans="1:11" x14ac:dyDescent="0.25">
      <c r="A565">
        <v>36107</v>
      </c>
      <c r="B565" t="s">
        <v>965</v>
      </c>
      <c r="C565" s="5">
        <v>43559.614583333336</v>
      </c>
      <c r="D565" t="s">
        <v>86</v>
      </c>
      <c r="E565" t="s">
        <v>133</v>
      </c>
      <c r="F565" t="s">
        <v>9</v>
      </c>
      <c r="G565">
        <v>45</v>
      </c>
      <c r="H565" t="s">
        <v>10</v>
      </c>
      <c r="J565" t="s">
        <v>11</v>
      </c>
      <c r="K565" s="21">
        <v>37838</v>
      </c>
    </row>
    <row r="566" spans="1:11" x14ac:dyDescent="0.25">
      <c r="A566">
        <v>5454</v>
      </c>
      <c r="B566" t="s">
        <v>622</v>
      </c>
      <c r="C566" s="5">
        <v>43566.385416666664</v>
      </c>
      <c r="D566" t="s">
        <v>86</v>
      </c>
      <c r="E566" t="s">
        <v>133</v>
      </c>
      <c r="F566" t="s">
        <v>9</v>
      </c>
      <c r="G566">
        <v>45</v>
      </c>
      <c r="H566" t="s">
        <v>10</v>
      </c>
      <c r="J566" t="s">
        <v>11</v>
      </c>
      <c r="K566" s="21">
        <v>35595</v>
      </c>
    </row>
    <row r="567" spans="1:11" x14ac:dyDescent="0.25">
      <c r="A567">
        <v>33330</v>
      </c>
      <c r="B567" t="s">
        <v>872</v>
      </c>
      <c r="C567" s="5">
        <v>43573.46875</v>
      </c>
      <c r="D567" t="s">
        <v>86</v>
      </c>
      <c r="E567" t="s">
        <v>133</v>
      </c>
      <c r="F567" t="s">
        <v>9</v>
      </c>
      <c r="G567">
        <v>45</v>
      </c>
      <c r="H567" t="s">
        <v>10</v>
      </c>
      <c r="I567">
        <v>0</v>
      </c>
      <c r="J567" t="s">
        <v>11</v>
      </c>
      <c r="K567" s="21">
        <v>31458</v>
      </c>
    </row>
    <row r="568" spans="1:11" x14ac:dyDescent="0.25">
      <c r="A568">
        <v>23939</v>
      </c>
      <c r="B568" t="s">
        <v>496</v>
      </c>
      <c r="C568" s="5">
        <v>43580.46875</v>
      </c>
      <c r="D568" t="s">
        <v>86</v>
      </c>
      <c r="E568" t="s">
        <v>133</v>
      </c>
      <c r="F568" t="s">
        <v>9</v>
      </c>
      <c r="G568">
        <v>45</v>
      </c>
      <c r="H568" t="s">
        <v>10</v>
      </c>
      <c r="J568" t="s">
        <v>11</v>
      </c>
      <c r="K568" s="21">
        <v>20888</v>
      </c>
    </row>
    <row r="569" spans="1:11" x14ac:dyDescent="0.25">
      <c r="A569">
        <v>19831</v>
      </c>
      <c r="B569" t="s">
        <v>1365</v>
      </c>
      <c r="C569" s="5">
        <v>43566.416666666664</v>
      </c>
      <c r="D569" t="s">
        <v>86</v>
      </c>
      <c r="E569" t="s">
        <v>133</v>
      </c>
      <c r="F569" t="s">
        <v>9</v>
      </c>
      <c r="G569">
        <v>60</v>
      </c>
      <c r="H569" t="s">
        <v>10</v>
      </c>
      <c r="J569" t="s">
        <v>11</v>
      </c>
      <c r="K569" s="21">
        <v>22935</v>
      </c>
    </row>
    <row r="570" spans="1:11" x14ac:dyDescent="0.25">
      <c r="A570">
        <v>31950</v>
      </c>
      <c r="B570" t="s">
        <v>833</v>
      </c>
      <c r="C570" s="5">
        <v>43566.458333333336</v>
      </c>
      <c r="D570" t="s">
        <v>86</v>
      </c>
      <c r="E570" t="s">
        <v>133</v>
      </c>
      <c r="F570" t="s">
        <v>9</v>
      </c>
      <c r="G570">
        <v>60</v>
      </c>
      <c r="H570" t="s">
        <v>10</v>
      </c>
      <c r="J570" t="s">
        <v>11</v>
      </c>
      <c r="K570" s="21">
        <v>38972</v>
      </c>
    </row>
    <row r="571" spans="1:11" x14ac:dyDescent="0.25">
      <c r="A571">
        <v>35987</v>
      </c>
      <c r="B571" t="s">
        <v>1024</v>
      </c>
      <c r="C571" s="5">
        <v>43573.427083333336</v>
      </c>
      <c r="D571" t="s">
        <v>86</v>
      </c>
      <c r="E571" t="s">
        <v>133</v>
      </c>
      <c r="F571" t="s">
        <v>9</v>
      </c>
      <c r="G571">
        <v>60</v>
      </c>
      <c r="H571" t="s">
        <v>10</v>
      </c>
      <c r="J571" t="s">
        <v>11</v>
      </c>
      <c r="K571" s="21">
        <v>19846</v>
      </c>
    </row>
    <row r="572" spans="1:11" x14ac:dyDescent="0.25">
      <c r="A572">
        <v>31950</v>
      </c>
      <c r="B572" t="s">
        <v>833</v>
      </c>
      <c r="C572" s="5">
        <v>43580.364583333336</v>
      </c>
      <c r="D572" t="s">
        <v>86</v>
      </c>
      <c r="E572" t="s">
        <v>133</v>
      </c>
      <c r="F572" t="s">
        <v>9</v>
      </c>
      <c r="G572">
        <v>60</v>
      </c>
      <c r="H572" t="s">
        <v>10</v>
      </c>
      <c r="I572">
        <v>0</v>
      </c>
      <c r="J572" t="s">
        <v>11</v>
      </c>
      <c r="K572" s="21">
        <v>38972</v>
      </c>
    </row>
    <row r="573" spans="1:11" x14ac:dyDescent="0.25">
      <c r="A573">
        <v>5454</v>
      </c>
      <c r="B573" t="s">
        <v>622</v>
      </c>
      <c r="C573" s="5">
        <v>43578.583333333336</v>
      </c>
      <c r="D573" t="s">
        <v>86</v>
      </c>
      <c r="E573" t="s">
        <v>133</v>
      </c>
      <c r="F573" t="s">
        <v>9</v>
      </c>
      <c r="G573">
        <v>75</v>
      </c>
      <c r="H573" t="s">
        <v>10</v>
      </c>
      <c r="I573">
        <v>0</v>
      </c>
      <c r="J573" t="s">
        <v>11</v>
      </c>
      <c r="K573" s="21">
        <v>35595</v>
      </c>
    </row>
    <row r="574" spans="1:11" x14ac:dyDescent="0.25">
      <c r="A574">
        <v>36158</v>
      </c>
      <c r="B574" t="s">
        <v>1364</v>
      </c>
      <c r="C574" s="5">
        <v>43559.520833333336</v>
      </c>
      <c r="D574" t="s">
        <v>86</v>
      </c>
      <c r="E574" t="s">
        <v>133</v>
      </c>
      <c r="F574" t="s">
        <v>9</v>
      </c>
      <c r="G574">
        <v>90</v>
      </c>
      <c r="H574" t="s">
        <v>10</v>
      </c>
      <c r="J574" t="s">
        <v>11</v>
      </c>
      <c r="K574" s="21">
        <v>24578</v>
      </c>
    </row>
    <row r="575" spans="1:11" x14ac:dyDescent="0.25">
      <c r="A575">
        <v>19831</v>
      </c>
      <c r="B575" t="s">
        <v>1365</v>
      </c>
      <c r="C575" s="5">
        <v>43573.354166666664</v>
      </c>
      <c r="D575" t="s">
        <v>86</v>
      </c>
      <c r="E575" t="s">
        <v>133</v>
      </c>
      <c r="F575" t="s">
        <v>9</v>
      </c>
      <c r="G575">
        <v>90</v>
      </c>
      <c r="H575" t="s">
        <v>10</v>
      </c>
      <c r="J575" t="s">
        <v>11</v>
      </c>
      <c r="K575" s="21">
        <v>22935</v>
      </c>
    </row>
    <row r="576" spans="1:11" x14ac:dyDescent="0.25">
      <c r="A576">
        <v>36158</v>
      </c>
      <c r="B576" t="s">
        <v>1364</v>
      </c>
      <c r="C576" s="5">
        <v>43573.604166666664</v>
      </c>
      <c r="D576" t="s">
        <v>86</v>
      </c>
      <c r="E576" t="s">
        <v>133</v>
      </c>
      <c r="F576" t="s">
        <v>9</v>
      </c>
      <c r="G576">
        <v>90</v>
      </c>
      <c r="H576" t="s">
        <v>10</v>
      </c>
      <c r="J576" t="s">
        <v>11</v>
      </c>
      <c r="K576" s="21">
        <v>24578</v>
      </c>
    </row>
    <row r="577" spans="1:11" x14ac:dyDescent="0.25">
      <c r="A577">
        <v>15127</v>
      </c>
      <c r="B577" t="s">
        <v>663</v>
      </c>
      <c r="C577" s="5">
        <v>43580.385416666664</v>
      </c>
      <c r="D577" t="s">
        <v>86</v>
      </c>
      <c r="E577" t="s">
        <v>133</v>
      </c>
      <c r="F577" t="s">
        <v>9</v>
      </c>
      <c r="G577">
        <v>120</v>
      </c>
      <c r="H577" t="s">
        <v>10</v>
      </c>
      <c r="I577">
        <v>0</v>
      </c>
      <c r="J577" t="s">
        <v>11</v>
      </c>
      <c r="K577" s="21">
        <v>37313</v>
      </c>
    </row>
    <row r="578" spans="1:11" x14ac:dyDescent="0.25">
      <c r="A578">
        <v>29013</v>
      </c>
      <c r="B578" t="s">
        <v>498</v>
      </c>
      <c r="C578" s="5">
        <v>43566.520833333336</v>
      </c>
      <c r="D578" t="s">
        <v>86</v>
      </c>
      <c r="E578" t="s">
        <v>133</v>
      </c>
      <c r="F578" t="s">
        <v>9</v>
      </c>
      <c r="G578">
        <v>165</v>
      </c>
      <c r="H578" t="s">
        <v>10</v>
      </c>
      <c r="I578">
        <v>0</v>
      </c>
      <c r="J578" t="s">
        <v>11</v>
      </c>
      <c r="K578" s="21">
        <v>19590</v>
      </c>
    </row>
    <row r="579" spans="1:11" x14ac:dyDescent="0.25">
      <c r="A579">
        <v>28720</v>
      </c>
      <c r="B579" t="s">
        <v>1130</v>
      </c>
      <c r="C579" s="5">
        <v>43580.520833333336</v>
      </c>
      <c r="D579" t="s">
        <v>86</v>
      </c>
      <c r="E579" t="s">
        <v>133</v>
      </c>
      <c r="F579" t="s">
        <v>9</v>
      </c>
      <c r="G579">
        <v>180</v>
      </c>
      <c r="H579" t="s">
        <v>10</v>
      </c>
      <c r="I579">
        <v>0</v>
      </c>
      <c r="J579" t="s">
        <v>11</v>
      </c>
      <c r="K579" s="21">
        <v>31224</v>
      </c>
    </row>
    <row r="580" spans="1:11" x14ac:dyDescent="0.25">
      <c r="A580">
        <v>23872</v>
      </c>
      <c r="B580" t="s">
        <v>41</v>
      </c>
      <c r="C580" s="5">
        <v>43558.447916666664</v>
      </c>
      <c r="D580" t="s">
        <v>87</v>
      </c>
      <c r="E580" t="s">
        <v>133</v>
      </c>
      <c r="F580" t="s">
        <v>9</v>
      </c>
      <c r="G580">
        <v>15</v>
      </c>
      <c r="H580" t="s">
        <v>10</v>
      </c>
      <c r="J580" t="s">
        <v>11</v>
      </c>
      <c r="K580" s="21">
        <v>32696</v>
      </c>
    </row>
    <row r="581" spans="1:11" x14ac:dyDescent="0.25">
      <c r="A581">
        <v>6359</v>
      </c>
      <c r="B581" t="s">
        <v>78</v>
      </c>
      <c r="C581" s="5">
        <v>43560.447916666664</v>
      </c>
      <c r="D581" t="s">
        <v>87</v>
      </c>
      <c r="E581" t="s">
        <v>133</v>
      </c>
      <c r="F581" t="s">
        <v>9</v>
      </c>
      <c r="G581">
        <v>15</v>
      </c>
      <c r="H581" t="s">
        <v>10</v>
      </c>
      <c r="J581" t="s">
        <v>11</v>
      </c>
      <c r="K581" s="21">
        <v>19435</v>
      </c>
    </row>
    <row r="582" spans="1:11" x14ac:dyDescent="0.25">
      <c r="A582">
        <v>21184</v>
      </c>
      <c r="B582" t="s">
        <v>400</v>
      </c>
      <c r="C582" s="5">
        <v>43565.46875</v>
      </c>
      <c r="D582" t="s">
        <v>87</v>
      </c>
      <c r="E582" t="s">
        <v>133</v>
      </c>
      <c r="F582" t="s">
        <v>9</v>
      </c>
      <c r="G582">
        <v>15</v>
      </c>
      <c r="H582" t="s">
        <v>10</v>
      </c>
      <c r="J582" t="s">
        <v>11</v>
      </c>
      <c r="K582" s="21">
        <v>38074</v>
      </c>
    </row>
    <row r="583" spans="1:11" x14ac:dyDescent="0.25">
      <c r="A583">
        <v>31329</v>
      </c>
      <c r="B583" t="s">
        <v>1382</v>
      </c>
      <c r="C583" s="5">
        <v>43579.381944444445</v>
      </c>
      <c r="D583" t="s">
        <v>87</v>
      </c>
      <c r="E583" t="s">
        <v>133</v>
      </c>
      <c r="F583" t="s">
        <v>9</v>
      </c>
      <c r="G583">
        <v>15</v>
      </c>
      <c r="H583" t="s">
        <v>10</v>
      </c>
      <c r="I583">
        <v>0</v>
      </c>
      <c r="J583" t="s">
        <v>11</v>
      </c>
      <c r="K583" s="21">
        <v>32565</v>
      </c>
    </row>
    <row r="584" spans="1:11" x14ac:dyDescent="0.25">
      <c r="A584">
        <v>26416</v>
      </c>
      <c r="B584" t="s">
        <v>500</v>
      </c>
      <c r="C584" s="5">
        <v>43558.364583333336</v>
      </c>
      <c r="D584" t="s">
        <v>87</v>
      </c>
      <c r="E584" t="s">
        <v>133</v>
      </c>
      <c r="F584" t="s">
        <v>9</v>
      </c>
      <c r="G584">
        <v>30</v>
      </c>
      <c r="H584" t="s">
        <v>10</v>
      </c>
      <c r="J584" t="s">
        <v>11</v>
      </c>
      <c r="K584" s="21">
        <v>39382</v>
      </c>
    </row>
    <row r="585" spans="1:11" x14ac:dyDescent="0.25">
      <c r="A585">
        <v>31214</v>
      </c>
      <c r="B585" t="s">
        <v>1366</v>
      </c>
      <c r="C585" s="5">
        <v>43558.40625</v>
      </c>
      <c r="D585" t="s">
        <v>87</v>
      </c>
      <c r="E585" t="s">
        <v>133</v>
      </c>
      <c r="F585" t="s">
        <v>9</v>
      </c>
      <c r="G585">
        <v>30</v>
      </c>
      <c r="H585" t="s">
        <v>10</v>
      </c>
      <c r="J585" t="s">
        <v>11</v>
      </c>
      <c r="K585" s="21">
        <v>36040</v>
      </c>
    </row>
    <row r="586" spans="1:11" x14ac:dyDescent="0.25">
      <c r="A586">
        <v>33172</v>
      </c>
      <c r="B586" t="s">
        <v>1367</v>
      </c>
      <c r="C586" s="5">
        <v>43558.427083333336</v>
      </c>
      <c r="D586" t="s">
        <v>87</v>
      </c>
      <c r="E586" t="s">
        <v>133</v>
      </c>
      <c r="F586" t="s">
        <v>9</v>
      </c>
      <c r="G586">
        <v>30</v>
      </c>
      <c r="H586" t="s">
        <v>10</v>
      </c>
      <c r="J586" t="s">
        <v>11</v>
      </c>
      <c r="K586" s="21">
        <v>37660</v>
      </c>
    </row>
    <row r="587" spans="1:11" x14ac:dyDescent="0.25">
      <c r="A587">
        <v>11824</v>
      </c>
      <c r="B587" t="s">
        <v>1368</v>
      </c>
      <c r="C587" s="5">
        <v>43558.458333333336</v>
      </c>
      <c r="D587" t="s">
        <v>87</v>
      </c>
      <c r="E587" t="s">
        <v>133</v>
      </c>
      <c r="F587" t="s">
        <v>9</v>
      </c>
      <c r="G587">
        <v>30</v>
      </c>
      <c r="H587" t="s">
        <v>10</v>
      </c>
      <c r="J587" t="s">
        <v>11</v>
      </c>
      <c r="K587" s="21">
        <v>37036</v>
      </c>
    </row>
    <row r="588" spans="1:11" x14ac:dyDescent="0.25">
      <c r="A588">
        <v>31724</v>
      </c>
      <c r="B588" t="s">
        <v>1369</v>
      </c>
      <c r="C588" s="5">
        <v>43558.479166666664</v>
      </c>
      <c r="D588" t="s">
        <v>87</v>
      </c>
      <c r="E588" t="s">
        <v>133</v>
      </c>
      <c r="F588" t="s">
        <v>9</v>
      </c>
      <c r="G588">
        <v>30</v>
      </c>
      <c r="H588" t="s">
        <v>10</v>
      </c>
      <c r="J588" t="s">
        <v>11</v>
      </c>
      <c r="K588" s="21">
        <v>40826</v>
      </c>
    </row>
    <row r="589" spans="1:11" x14ac:dyDescent="0.25">
      <c r="A589">
        <v>31939</v>
      </c>
      <c r="B589" t="s">
        <v>1370</v>
      </c>
      <c r="C589" s="5">
        <v>43558.520833333336</v>
      </c>
      <c r="D589" t="s">
        <v>87</v>
      </c>
      <c r="E589" t="s">
        <v>133</v>
      </c>
      <c r="F589" t="s">
        <v>9</v>
      </c>
      <c r="G589">
        <v>30</v>
      </c>
      <c r="H589" t="s">
        <v>10</v>
      </c>
      <c r="J589" t="s">
        <v>11</v>
      </c>
      <c r="K589" s="21">
        <v>40716</v>
      </c>
    </row>
    <row r="590" spans="1:11" x14ac:dyDescent="0.25">
      <c r="A590">
        <v>1687</v>
      </c>
      <c r="B590" t="s">
        <v>44</v>
      </c>
      <c r="C590" s="5">
        <v>43558.541666666664</v>
      </c>
      <c r="D590" t="s">
        <v>87</v>
      </c>
      <c r="E590" t="s">
        <v>133</v>
      </c>
      <c r="F590" t="s">
        <v>9</v>
      </c>
      <c r="G590">
        <v>30</v>
      </c>
      <c r="H590" t="s">
        <v>10</v>
      </c>
      <c r="I590">
        <v>0</v>
      </c>
      <c r="J590" t="s">
        <v>11</v>
      </c>
      <c r="K590" s="21">
        <v>34542</v>
      </c>
    </row>
    <row r="591" spans="1:11" x14ac:dyDescent="0.25">
      <c r="A591">
        <v>15748</v>
      </c>
      <c r="B591" t="s">
        <v>520</v>
      </c>
      <c r="C591" s="5">
        <v>43558.572916666664</v>
      </c>
      <c r="D591" t="s">
        <v>87</v>
      </c>
      <c r="E591" t="s">
        <v>133</v>
      </c>
      <c r="F591" t="s">
        <v>9</v>
      </c>
      <c r="G591">
        <v>30</v>
      </c>
      <c r="H591" t="s">
        <v>10</v>
      </c>
      <c r="J591" t="s">
        <v>11</v>
      </c>
      <c r="K591" s="21">
        <v>37709</v>
      </c>
    </row>
    <row r="592" spans="1:11" x14ac:dyDescent="0.25">
      <c r="A592">
        <v>31643</v>
      </c>
      <c r="B592" t="s">
        <v>1371</v>
      </c>
      <c r="C592" s="5">
        <v>43558.59375</v>
      </c>
      <c r="D592" t="s">
        <v>87</v>
      </c>
      <c r="E592" t="s">
        <v>133</v>
      </c>
      <c r="F592" t="s">
        <v>9</v>
      </c>
      <c r="G592">
        <v>30</v>
      </c>
      <c r="H592" t="s">
        <v>10</v>
      </c>
      <c r="J592" t="s">
        <v>11</v>
      </c>
      <c r="K592" s="21">
        <v>27745</v>
      </c>
    </row>
    <row r="593" spans="1:11" x14ac:dyDescent="0.25">
      <c r="A593">
        <v>23790</v>
      </c>
      <c r="B593" t="s">
        <v>1372</v>
      </c>
      <c r="C593" s="5">
        <v>43558.645833333336</v>
      </c>
      <c r="D593" t="s">
        <v>87</v>
      </c>
      <c r="E593" t="s">
        <v>133</v>
      </c>
      <c r="F593" t="s">
        <v>9</v>
      </c>
      <c r="G593">
        <v>30</v>
      </c>
      <c r="H593" t="s">
        <v>10</v>
      </c>
      <c r="J593" t="s">
        <v>11</v>
      </c>
      <c r="K593" s="21">
        <v>36128</v>
      </c>
    </row>
    <row r="594" spans="1:11" x14ac:dyDescent="0.25">
      <c r="A594">
        <v>25022</v>
      </c>
      <c r="B594" t="s">
        <v>1373</v>
      </c>
      <c r="C594" s="5">
        <v>43560.375</v>
      </c>
      <c r="D594" t="s">
        <v>87</v>
      </c>
      <c r="E594" t="s">
        <v>133</v>
      </c>
      <c r="F594" t="s">
        <v>9</v>
      </c>
      <c r="G594">
        <v>30</v>
      </c>
      <c r="H594" t="s">
        <v>10</v>
      </c>
      <c r="J594" t="s">
        <v>11</v>
      </c>
      <c r="K594" s="21">
        <v>33428</v>
      </c>
    </row>
    <row r="595" spans="1:11" x14ac:dyDescent="0.25">
      <c r="A595">
        <v>27219</v>
      </c>
      <c r="B595" t="s">
        <v>200</v>
      </c>
      <c r="C595" s="5">
        <v>43560.427083333336</v>
      </c>
      <c r="D595" t="s">
        <v>87</v>
      </c>
      <c r="E595" t="s">
        <v>133</v>
      </c>
      <c r="F595" t="s">
        <v>9</v>
      </c>
      <c r="G595">
        <v>30</v>
      </c>
      <c r="H595" t="s">
        <v>10</v>
      </c>
      <c r="J595" t="s">
        <v>11</v>
      </c>
      <c r="K595" s="21">
        <v>31206</v>
      </c>
    </row>
    <row r="596" spans="1:11" x14ac:dyDescent="0.25">
      <c r="A596">
        <v>29838</v>
      </c>
      <c r="B596" t="s">
        <v>308</v>
      </c>
      <c r="C596" s="5">
        <v>43560.458333333336</v>
      </c>
      <c r="D596" t="s">
        <v>87</v>
      </c>
      <c r="E596" t="s">
        <v>133</v>
      </c>
      <c r="F596" t="s">
        <v>9</v>
      </c>
      <c r="G596">
        <v>30</v>
      </c>
      <c r="H596" t="s">
        <v>10</v>
      </c>
      <c r="J596" t="s">
        <v>11</v>
      </c>
      <c r="K596" s="21">
        <v>31432</v>
      </c>
    </row>
    <row r="597" spans="1:11" x14ac:dyDescent="0.25">
      <c r="A597">
        <v>34058</v>
      </c>
      <c r="B597" t="s">
        <v>525</v>
      </c>
      <c r="C597" s="5">
        <v>43560.479166666664</v>
      </c>
      <c r="D597" t="s">
        <v>87</v>
      </c>
      <c r="E597" t="s">
        <v>133</v>
      </c>
      <c r="F597" t="s">
        <v>9</v>
      </c>
      <c r="G597">
        <v>30</v>
      </c>
      <c r="H597" t="s">
        <v>10</v>
      </c>
      <c r="J597" t="s">
        <v>11</v>
      </c>
      <c r="K597" s="21">
        <v>32006</v>
      </c>
    </row>
    <row r="598" spans="1:11" x14ac:dyDescent="0.25">
      <c r="A598">
        <v>33794</v>
      </c>
      <c r="B598" t="s">
        <v>21</v>
      </c>
      <c r="C598" s="5">
        <v>43565.395833333336</v>
      </c>
      <c r="D598" t="s">
        <v>87</v>
      </c>
      <c r="E598" t="s">
        <v>133</v>
      </c>
      <c r="F598" t="s">
        <v>9</v>
      </c>
      <c r="G598">
        <v>30</v>
      </c>
      <c r="H598" t="s">
        <v>10</v>
      </c>
      <c r="J598" t="s">
        <v>11</v>
      </c>
      <c r="K598" s="21">
        <v>25297</v>
      </c>
    </row>
    <row r="599" spans="1:11" x14ac:dyDescent="0.25">
      <c r="A599">
        <v>13620</v>
      </c>
      <c r="B599" t="s">
        <v>761</v>
      </c>
      <c r="C599" s="5">
        <v>43565.447916666664</v>
      </c>
      <c r="D599" t="s">
        <v>87</v>
      </c>
      <c r="E599" t="s">
        <v>133</v>
      </c>
      <c r="F599" t="s">
        <v>9</v>
      </c>
      <c r="G599">
        <v>30</v>
      </c>
      <c r="H599" t="s">
        <v>10</v>
      </c>
      <c r="J599" t="s">
        <v>11</v>
      </c>
      <c r="K599" s="21">
        <v>23938</v>
      </c>
    </row>
    <row r="600" spans="1:11" x14ac:dyDescent="0.25">
      <c r="A600">
        <v>20224</v>
      </c>
      <c r="B600" t="s">
        <v>1141</v>
      </c>
      <c r="C600" s="5">
        <v>43565.479166666664</v>
      </c>
      <c r="D600" t="s">
        <v>87</v>
      </c>
      <c r="E600" t="s">
        <v>133</v>
      </c>
      <c r="F600" t="s">
        <v>9</v>
      </c>
      <c r="G600">
        <v>30</v>
      </c>
      <c r="H600" t="s">
        <v>10</v>
      </c>
      <c r="J600" t="s">
        <v>11</v>
      </c>
      <c r="K600" s="21">
        <v>21784</v>
      </c>
    </row>
    <row r="601" spans="1:11" x14ac:dyDescent="0.25">
      <c r="A601">
        <v>4487</v>
      </c>
      <c r="B601" t="s">
        <v>1376</v>
      </c>
      <c r="C601" s="5">
        <v>43565.520833333336</v>
      </c>
      <c r="D601" t="s">
        <v>87</v>
      </c>
      <c r="E601" t="s">
        <v>133</v>
      </c>
      <c r="F601" t="s">
        <v>9</v>
      </c>
      <c r="G601">
        <v>30</v>
      </c>
      <c r="H601" t="s">
        <v>10</v>
      </c>
      <c r="J601" t="s">
        <v>11</v>
      </c>
      <c r="K601" s="21">
        <v>18398</v>
      </c>
    </row>
    <row r="602" spans="1:11" x14ac:dyDescent="0.25">
      <c r="A602">
        <v>35412</v>
      </c>
      <c r="B602" t="s">
        <v>1377</v>
      </c>
      <c r="C602" s="5">
        <v>43565.541666666664</v>
      </c>
      <c r="D602" t="s">
        <v>87</v>
      </c>
      <c r="E602" t="s">
        <v>133</v>
      </c>
      <c r="F602" t="s">
        <v>9</v>
      </c>
      <c r="G602">
        <v>30</v>
      </c>
      <c r="H602" t="s">
        <v>10</v>
      </c>
      <c r="J602" t="s">
        <v>11</v>
      </c>
      <c r="K602" s="21">
        <v>41952</v>
      </c>
    </row>
    <row r="603" spans="1:11" x14ac:dyDescent="0.25">
      <c r="A603">
        <v>17494</v>
      </c>
      <c r="B603" t="s">
        <v>306</v>
      </c>
      <c r="C603" s="5">
        <v>43565.5625</v>
      </c>
      <c r="D603" t="s">
        <v>87</v>
      </c>
      <c r="E603" t="s">
        <v>133</v>
      </c>
      <c r="F603" t="s">
        <v>9</v>
      </c>
      <c r="G603">
        <v>30</v>
      </c>
      <c r="H603" t="s">
        <v>10</v>
      </c>
      <c r="J603" t="s">
        <v>11</v>
      </c>
      <c r="K603" s="21">
        <v>34430</v>
      </c>
    </row>
    <row r="604" spans="1:11" x14ac:dyDescent="0.25">
      <c r="A604">
        <v>13451</v>
      </c>
      <c r="B604" t="s">
        <v>1378</v>
      </c>
      <c r="C604" s="5">
        <v>43565.583333333336</v>
      </c>
      <c r="D604" t="s">
        <v>87</v>
      </c>
      <c r="E604" t="s">
        <v>133</v>
      </c>
      <c r="F604" t="s">
        <v>9</v>
      </c>
      <c r="G604">
        <v>30</v>
      </c>
      <c r="H604" t="s">
        <v>10</v>
      </c>
      <c r="J604" t="s">
        <v>11</v>
      </c>
      <c r="K604" s="21">
        <v>15357</v>
      </c>
    </row>
    <row r="605" spans="1:11" x14ac:dyDescent="0.25">
      <c r="A605">
        <v>18801</v>
      </c>
      <c r="B605" t="s">
        <v>336</v>
      </c>
      <c r="C605" s="5">
        <v>43567.416666666664</v>
      </c>
      <c r="D605" t="s">
        <v>87</v>
      </c>
      <c r="E605" t="s">
        <v>133</v>
      </c>
      <c r="F605" t="s">
        <v>9</v>
      </c>
      <c r="G605">
        <v>30</v>
      </c>
      <c r="H605" t="s">
        <v>10</v>
      </c>
      <c r="I605">
        <v>0</v>
      </c>
      <c r="J605" t="s">
        <v>11</v>
      </c>
      <c r="K605" s="21">
        <v>34011</v>
      </c>
    </row>
    <row r="606" spans="1:11" x14ac:dyDescent="0.25">
      <c r="A606">
        <v>30461</v>
      </c>
      <c r="B606" t="s">
        <v>1380</v>
      </c>
      <c r="C606" s="5">
        <v>43567.447916666664</v>
      </c>
      <c r="D606" t="s">
        <v>87</v>
      </c>
      <c r="E606" t="s">
        <v>133</v>
      </c>
      <c r="F606" t="s">
        <v>9</v>
      </c>
      <c r="G606">
        <v>30</v>
      </c>
      <c r="H606" t="s">
        <v>10</v>
      </c>
      <c r="J606" t="s">
        <v>11</v>
      </c>
      <c r="K606" s="21">
        <v>35005</v>
      </c>
    </row>
    <row r="607" spans="1:11" x14ac:dyDescent="0.25">
      <c r="A607">
        <v>2240</v>
      </c>
      <c r="B607" t="s">
        <v>354</v>
      </c>
      <c r="C607" s="5">
        <v>43567.46875</v>
      </c>
      <c r="D607" t="s">
        <v>87</v>
      </c>
      <c r="E607" t="s">
        <v>133</v>
      </c>
      <c r="F607" t="s">
        <v>9</v>
      </c>
      <c r="G607">
        <v>30</v>
      </c>
      <c r="H607" t="s">
        <v>10</v>
      </c>
      <c r="J607" t="s">
        <v>11</v>
      </c>
      <c r="K607" s="21">
        <v>28629</v>
      </c>
    </row>
    <row r="608" spans="1:11" x14ac:dyDescent="0.25">
      <c r="A608">
        <v>5842</v>
      </c>
      <c r="B608" t="s">
        <v>1381</v>
      </c>
      <c r="C608" s="5">
        <v>43567.5625</v>
      </c>
      <c r="D608" t="s">
        <v>87</v>
      </c>
      <c r="E608" t="s">
        <v>133</v>
      </c>
      <c r="F608" t="s">
        <v>9</v>
      </c>
      <c r="G608">
        <v>30</v>
      </c>
      <c r="H608" t="s">
        <v>10</v>
      </c>
      <c r="J608" t="s">
        <v>11</v>
      </c>
      <c r="K608" s="21">
        <v>23919</v>
      </c>
    </row>
    <row r="609" spans="1:11" x14ac:dyDescent="0.25">
      <c r="A609">
        <v>31584</v>
      </c>
      <c r="B609" t="s">
        <v>503</v>
      </c>
      <c r="C609" s="5">
        <v>43567.583333333336</v>
      </c>
      <c r="D609" t="s">
        <v>87</v>
      </c>
      <c r="E609" t="s">
        <v>133</v>
      </c>
      <c r="F609" t="s">
        <v>9</v>
      </c>
      <c r="G609">
        <v>30</v>
      </c>
      <c r="H609" t="s">
        <v>10</v>
      </c>
      <c r="J609" t="s">
        <v>11</v>
      </c>
      <c r="K609" s="21">
        <v>33085</v>
      </c>
    </row>
    <row r="610" spans="1:11" x14ac:dyDescent="0.25">
      <c r="A610">
        <v>24120</v>
      </c>
      <c r="B610" t="s">
        <v>904</v>
      </c>
      <c r="C610" s="5">
        <v>43567.604166666664</v>
      </c>
      <c r="D610" t="s">
        <v>87</v>
      </c>
      <c r="E610" t="s">
        <v>133</v>
      </c>
      <c r="F610" t="s">
        <v>9</v>
      </c>
      <c r="G610">
        <v>30</v>
      </c>
      <c r="H610" t="s">
        <v>10</v>
      </c>
      <c r="J610" t="s">
        <v>11</v>
      </c>
      <c r="K610" s="21">
        <v>34859</v>
      </c>
    </row>
    <row r="611" spans="1:11" x14ac:dyDescent="0.25">
      <c r="A611">
        <v>15459</v>
      </c>
      <c r="B611" t="s">
        <v>1096</v>
      </c>
      <c r="C611" s="5">
        <v>43567.645833333336</v>
      </c>
      <c r="D611" t="s">
        <v>87</v>
      </c>
      <c r="E611" t="s">
        <v>133</v>
      </c>
      <c r="F611" t="s">
        <v>9</v>
      </c>
      <c r="G611">
        <v>30</v>
      </c>
      <c r="H611" t="s">
        <v>10</v>
      </c>
      <c r="J611" t="s">
        <v>11</v>
      </c>
      <c r="K611" s="21">
        <v>34713</v>
      </c>
    </row>
    <row r="612" spans="1:11" x14ac:dyDescent="0.25">
      <c r="A612">
        <v>12718</v>
      </c>
      <c r="B612" t="s">
        <v>1383</v>
      </c>
      <c r="C612" s="5">
        <v>43579.416666666664</v>
      </c>
      <c r="D612" t="s">
        <v>87</v>
      </c>
      <c r="E612" t="s">
        <v>133</v>
      </c>
      <c r="F612" t="s">
        <v>9</v>
      </c>
      <c r="G612">
        <v>30</v>
      </c>
      <c r="H612" t="s">
        <v>10</v>
      </c>
      <c r="J612" t="s">
        <v>11</v>
      </c>
      <c r="K612" s="21">
        <v>35589</v>
      </c>
    </row>
    <row r="613" spans="1:11" x14ac:dyDescent="0.25">
      <c r="A613">
        <v>13913</v>
      </c>
      <c r="B613" t="s">
        <v>1384</v>
      </c>
      <c r="C613" s="5">
        <v>43579.4375</v>
      </c>
      <c r="D613" t="s">
        <v>87</v>
      </c>
      <c r="E613" t="s">
        <v>133</v>
      </c>
      <c r="F613" t="s">
        <v>9</v>
      </c>
      <c r="G613">
        <v>30</v>
      </c>
      <c r="H613" t="s">
        <v>10</v>
      </c>
      <c r="J613" t="s">
        <v>11</v>
      </c>
      <c r="K613" s="21">
        <v>35723</v>
      </c>
    </row>
    <row r="614" spans="1:11" x14ac:dyDescent="0.25">
      <c r="A614">
        <v>17321</v>
      </c>
      <c r="B614" t="s">
        <v>1385</v>
      </c>
      <c r="C614" s="5">
        <v>43579.458333333336</v>
      </c>
      <c r="D614" t="s">
        <v>87</v>
      </c>
      <c r="E614" t="s">
        <v>133</v>
      </c>
      <c r="F614" t="s">
        <v>9</v>
      </c>
      <c r="G614">
        <v>30</v>
      </c>
      <c r="H614" t="s">
        <v>10</v>
      </c>
      <c r="J614" t="s">
        <v>11</v>
      </c>
      <c r="K614" s="21">
        <v>34989</v>
      </c>
    </row>
    <row r="615" spans="1:11" x14ac:dyDescent="0.25">
      <c r="A615">
        <v>19587</v>
      </c>
      <c r="B615" t="s">
        <v>1386</v>
      </c>
      <c r="C615" s="5">
        <v>43579.479166666664</v>
      </c>
      <c r="D615" t="s">
        <v>87</v>
      </c>
      <c r="E615" t="s">
        <v>133</v>
      </c>
      <c r="F615" t="s">
        <v>9</v>
      </c>
      <c r="G615">
        <v>30</v>
      </c>
      <c r="H615" t="s">
        <v>10</v>
      </c>
      <c r="J615" t="s">
        <v>11</v>
      </c>
      <c r="K615" s="21">
        <v>38772</v>
      </c>
    </row>
    <row r="616" spans="1:11" x14ac:dyDescent="0.25">
      <c r="A616">
        <v>1008</v>
      </c>
      <c r="B616" t="s">
        <v>335</v>
      </c>
      <c r="C616" s="5">
        <v>43579.520833333336</v>
      </c>
      <c r="D616" t="s">
        <v>87</v>
      </c>
      <c r="E616" t="s">
        <v>133</v>
      </c>
      <c r="F616" t="s">
        <v>9</v>
      </c>
      <c r="G616">
        <v>30</v>
      </c>
      <c r="H616" t="s">
        <v>10</v>
      </c>
      <c r="J616" t="s">
        <v>11</v>
      </c>
      <c r="K616" s="21">
        <v>31123</v>
      </c>
    </row>
    <row r="617" spans="1:11" x14ac:dyDescent="0.25">
      <c r="A617">
        <v>1623</v>
      </c>
      <c r="B617" t="s">
        <v>335</v>
      </c>
      <c r="C617" s="5">
        <v>43579.541666666664</v>
      </c>
      <c r="D617" t="s">
        <v>87</v>
      </c>
      <c r="E617" t="s">
        <v>133</v>
      </c>
      <c r="F617" t="s">
        <v>9</v>
      </c>
      <c r="G617">
        <v>30</v>
      </c>
      <c r="H617" t="s">
        <v>10</v>
      </c>
      <c r="J617" t="s">
        <v>11</v>
      </c>
      <c r="K617" s="21">
        <v>26359</v>
      </c>
    </row>
    <row r="618" spans="1:11" x14ac:dyDescent="0.25">
      <c r="A618">
        <v>35442</v>
      </c>
      <c r="B618" t="s">
        <v>1131</v>
      </c>
      <c r="C618" s="5">
        <v>43579.625</v>
      </c>
      <c r="D618" t="s">
        <v>87</v>
      </c>
      <c r="E618" t="s">
        <v>133</v>
      </c>
      <c r="F618" t="s">
        <v>9</v>
      </c>
      <c r="G618">
        <v>30</v>
      </c>
      <c r="H618" t="s">
        <v>10</v>
      </c>
      <c r="J618" t="s">
        <v>11</v>
      </c>
      <c r="K618" s="21">
        <v>37293</v>
      </c>
    </row>
    <row r="619" spans="1:11" x14ac:dyDescent="0.25">
      <c r="A619">
        <v>23194</v>
      </c>
      <c r="B619" t="s">
        <v>307</v>
      </c>
      <c r="C619" s="5">
        <v>43579.645833333336</v>
      </c>
      <c r="D619" t="s">
        <v>87</v>
      </c>
      <c r="E619" t="s">
        <v>133</v>
      </c>
      <c r="F619" t="s">
        <v>9</v>
      </c>
      <c r="G619">
        <v>30</v>
      </c>
      <c r="H619" t="s">
        <v>10</v>
      </c>
      <c r="J619" t="s">
        <v>11</v>
      </c>
      <c r="K619" s="21">
        <v>32686</v>
      </c>
    </row>
    <row r="620" spans="1:11" x14ac:dyDescent="0.25">
      <c r="A620">
        <v>1498</v>
      </c>
      <c r="B620" t="s">
        <v>191</v>
      </c>
      <c r="C620" s="5">
        <v>43558.614583333336</v>
      </c>
      <c r="D620" t="s">
        <v>87</v>
      </c>
      <c r="E620" t="s">
        <v>133</v>
      </c>
      <c r="F620" t="s">
        <v>9</v>
      </c>
      <c r="G620">
        <v>45</v>
      </c>
      <c r="H620" t="s">
        <v>10</v>
      </c>
      <c r="J620" t="s">
        <v>11</v>
      </c>
      <c r="K620" s="21">
        <v>35137</v>
      </c>
    </row>
    <row r="621" spans="1:11" x14ac:dyDescent="0.25">
      <c r="A621">
        <v>31875</v>
      </c>
      <c r="B621" t="s">
        <v>1290</v>
      </c>
      <c r="C621" s="5">
        <v>43560.34375</v>
      </c>
      <c r="D621" t="s">
        <v>87</v>
      </c>
      <c r="E621" t="s">
        <v>133</v>
      </c>
      <c r="F621" t="s">
        <v>9</v>
      </c>
      <c r="G621">
        <v>45</v>
      </c>
      <c r="H621" t="s">
        <v>10</v>
      </c>
      <c r="J621" t="s">
        <v>11</v>
      </c>
      <c r="K621" s="21">
        <v>31147</v>
      </c>
    </row>
    <row r="622" spans="1:11" x14ac:dyDescent="0.25">
      <c r="A622">
        <v>24965</v>
      </c>
      <c r="B622" t="s">
        <v>1374</v>
      </c>
      <c r="C622" s="5">
        <v>43560.395833333336</v>
      </c>
      <c r="D622" t="s">
        <v>87</v>
      </c>
      <c r="E622" t="s">
        <v>133</v>
      </c>
      <c r="F622" t="s">
        <v>9</v>
      </c>
      <c r="G622">
        <v>45</v>
      </c>
      <c r="H622" t="s">
        <v>10</v>
      </c>
      <c r="J622" t="s">
        <v>11</v>
      </c>
      <c r="K622" s="21">
        <v>38597</v>
      </c>
    </row>
    <row r="623" spans="1:11" x14ac:dyDescent="0.25">
      <c r="A623">
        <v>2722</v>
      </c>
      <c r="B623" t="s">
        <v>1375</v>
      </c>
      <c r="C623" s="5">
        <v>43565.416666666664</v>
      </c>
      <c r="D623" t="s">
        <v>87</v>
      </c>
      <c r="E623" t="s">
        <v>133</v>
      </c>
      <c r="F623" t="s">
        <v>9</v>
      </c>
      <c r="G623">
        <v>45</v>
      </c>
      <c r="H623" t="s">
        <v>10</v>
      </c>
      <c r="J623" t="s">
        <v>11</v>
      </c>
      <c r="K623" s="21">
        <v>30747</v>
      </c>
    </row>
    <row r="624" spans="1:11" x14ac:dyDescent="0.25">
      <c r="A624">
        <v>35822</v>
      </c>
      <c r="B624" t="s">
        <v>959</v>
      </c>
      <c r="C624" s="5">
        <v>43567.354166666664</v>
      </c>
      <c r="D624" t="s">
        <v>87</v>
      </c>
      <c r="E624" t="s">
        <v>133</v>
      </c>
      <c r="F624" t="s">
        <v>9</v>
      </c>
      <c r="G624">
        <v>45</v>
      </c>
      <c r="H624" t="s">
        <v>10</v>
      </c>
      <c r="I624">
        <v>0</v>
      </c>
      <c r="J624" t="s">
        <v>11</v>
      </c>
      <c r="K624" s="21">
        <v>35170</v>
      </c>
    </row>
    <row r="625" spans="1:11" x14ac:dyDescent="0.25">
      <c r="A625">
        <v>30618</v>
      </c>
      <c r="B625" t="s">
        <v>328</v>
      </c>
      <c r="C625" s="5">
        <v>43579.364583333336</v>
      </c>
      <c r="D625" t="s">
        <v>87</v>
      </c>
      <c r="E625" t="s">
        <v>133</v>
      </c>
      <c r="F625" t="s">
        <v>9</v>
      </c>
      <c r="G625">
        <v>45</v>
      </c>
      <c r="H625" t="s">
        <v>10</v>
      </c>
      <c r="I625">
        <v>0</v>
      </c>
      <c r="J625" t="s">
        <v>11</v>
      </c>
      <c r="K625" s="21">
        <v>24859</v>
      </c>
    </row>
    <row r="626" spans="1:11" x14ac:dyDescent="0.25">
      <c r="A626">
        <v>24224</v>
      </c>
      <c r="B626" t="s">
        <v>352</v>
      </c>
      <c r="C626" s="5">
        <v>43579.5625</v>
      </c>
      <c r="D626" t="s">
        <v>87</v>
      </c>
      <c r="E626" t="s">
        <v>133</v>
      </c>
      <c r="F626" t="s">
        <v>9</v>
      </c>
      <c r="G626">
        <v>45</v>
      </c>
      <c r="H626" t="s">
        <v>10</v>
      </c>
      <c r="I626">
        <v>0</v>
      </c>
      <c r="J626" t="s">
        <v>11</v>
      </c>
      <c r="K626" s="21">
        <v>38865</v>
      </c>
    </row>
    <row r="627" spans="1:11" x14ac:dyDescent="0.25">
      <c r="A627">
        <v>22756</v>
      </c>
      <c r="B627" t="s">
        <v>501</v>
      </c>
      <c r="C627" s="5">
        <v>43579.59375</v>
      </c>
      <c r="D627" t="s">
        <v>87</v>
      </c>
      <c r="E627" t="s">
        <v>133</v>
      </c>
      <c r="F627" t="s">
        <v>9</v>
      </c>
      <c r="G627">
        <v>45</v>
      </c>
      <c r="H627" t="s">
        <v>10</v>
      </c>
      <c r="J627" t="s">
        <v>11</v>
      </c>
      <c r="K627" s="21">
        <v>22643</v>
      </c>
    </row>
    <row r="628" spans="1:11" x14ac:dyDescent="0.25">
      <c r="A628">
        <v>35933</v>
      </c>
      <c r="B628" t="s">
        <v>50</v>
      </c>
      <c r="C628" s="5">
        <v>43581.385416666664</v>
      </c>
      <c r="D628" t="s">
        <v>87</v>
      </c>
      <c r="E628" t="s">
        <v>133</v>
      </c>
      <c r="F628" t="s">
        <v>9</v>
      </c>
      <c r="G628">
        <v>45</v>
      </c>
      <c r="H628" t="s">
        <v>10</v>
      </c>
      <c r="I628">
        <v>0</v>
      </c>
      <c r="J628" t="s">
        <v>11</v>
      </c>
      <c r="K628" s="21">
        <v>31370</v>
      </c>
    </row>
    <row r="629" spans="1:11" x14ac:dyDescent="0.25">
      <c r="A629">
        <v>20761</v>
      </c>
      <c r="B629" t="s">
        <v>1313</v>
      </c>
      <c r="C629" s="5">
        <v>43581.4375</v>
      </c>
      <c r="D629" t="s">
        <v>87</v>
      </c>
      <c r="E629" t="s">
        <v>133</v>
      </c>
      <c r="F629" t="s">
        <v>9</v>
      </c>
      <c r="G629">
        <v>45</v>
      </c>
      <c r="H629" t="s">
        <v>10</v>
      </c>
      <c r="I629">
        <v>0</v>
      </c>
      <c r="J629" t="s">
        <v>11</v>
      </c>
      <c r="K629" s="21">
        <v>38790</v>
      </c>
    </row>
    <row r="630" spans="1:11" x14ac:dyDescent="0.25">
      <c r="A630">
        <v>35456</v>
      </c>
      <c r="B630" t="s">
        <v>934</v>
      </c>
      <c r="C630" s="5">
        <v>43581.46875</v>
      </c>
      <c r="D630" t="s">
        <v>87</v>
      </c>
      <c r="E630" t="s">
        <v>133</v>
      </c>
      <c r="F630" t="s">
        <v>9</v>
      </c>
      <c r="G630">
        <v>45</v>
      </c>
      <c r="H630" t="s">
        <v>10</v>
      </c>
      <c r="J630" t="s">
        <v>11</v>
      </c>
      <c r="K630" s="21">
        <v>34463</v>
      </c>
    </row>
    <row r="631" spans="1:11" x14ac:dyDescent="0.25">
      <c r="A631">
        <v>22361</v>
      </c>
      <c r="B631" t="s">
        <v>533</v>
      </c>
      <c r="C631" s="5">
        <v>43581.520833333336</v>
      </c>
      <c r="D631" t="s">
        <v>87</v>
      </c>
      <c r="E631" t="s">
        <v>133</v>
      </c>
      <c r="F631" t="s">
        <v>9</v>
      </c>
      <c r="G631">
        <v>45</v>
      </c>
      <c r="H631" t="s">
        <v>10</v>
      </c>
      <c r="J631" t="s">
        <v>11</v>
      </c>
      <c r="K631" s="21">
        <v>25290</v>
      </c>
    </row>
    <row r="632" spans="1:11" x14ac:dyDescent="0.25">
      <c r="A632">
        <v>33646</v>
      </c>
      <c r="B632" t="s">
        <v>896</v>
      </c>
      <c r="C632" s="5">
        <v>43581.552083333336</v>
      </c>
      <c r="D632" t="s">
        <v>87</v>
      </c>
      <c r="E632" t="s">
        <v>133</v>
      </c>
      <c r="F632" t="s">
        <v>9</v>
      </c>
      <c r="G632">
        <v>45</v>
      </c>
      <c r="H632" t="s">
        <v>10</v>
      </c>
      <c r="J632" t="s">
        <v>11</v>
      </c>
      <c r="K632" s="21">
        <v>25258</v>
      </c>
    </row>
    <row r="633" spans="1:11" x14ac:dyDescent="0.25">
      <c r="A633">
        <v>30627</v>
      </c>
      <c r="B633" t="s">
        <v>1387</v>
      </c>
      <c r="C633" s="5">
        <v>43581.583333333336</v>
      </c>
      <c r="D633" t="s">
        <v>87</v>
      </c>
      <c r="E633" t="s">
        <v>133</v>
      </c>
      <c r="F633" t="s">
        <v>9</v>
      </c>
      <c r="G633">
        <v>45</v>
      </c>
      <c r="H633" t="s">
        <v>10</v>
      </c>
      <c r="J633" t="s">
        <v>11</v>
      </c>
      <c r="K633" s="21">
        <v>36011</v>
      </c>
    </row>
    <row r="634" spans="1:11" x14ac:dyDescent="0.25">
      <c r="A634">
        <v>35536</v>
      </c>
      <c r="B634" t="s">
        <v>38</v>
      </c>
      <c r="C634" s="5">
        <v>43581.635416666664</v>
      </c>
      <c r="D634" t="s">
        <v>87</v>
      </c>
      <c r="E634" t="s">
        <v>133</v>
      </c>
      <c r="F634" t="s">
        <v>9</v>
      </c>
      <c r="G634">
        <v>45</v>
      </c>
      <c r="H634" t="s">
        <v>10</v>
      </c>
      <c r="J634" t="s">
        <v>11</v>
      </c>
      <c r="K634" s="21">
        <v>30694</v>
      </c>
    </row>
    <row r="635" spans="1:11" x14ac:dyDescent="0.25">
      <c r="A635">
        <v>766</v>
      </c>
      <c r="B635" t="s">
        <v>49</v>
      </c>
      <c r="C635" s="5">
        <v>43558.385416666664</v>
      </c>
      <c r="D635" t="s">
        <v>87</v>
      </c>
      <c r="E635" t="s">
        <v>133</v>
      </c>
      <c r="F635" t="s">
        <v>9</v>
      </c>
      <c r="G635">
        <v>60</v>
      </c>
      <c r="H635" t="s">
        <v>10</v>
      </c>
      <c r="I635">
        <v>0</v>
      </c>
      <c r="J635" t="s">
        <v>11</v>
      </c>
      <c r="K635" s="21">
        <v>31798</v>
      </c>
    </row>
    <row r="636" spans="1:11" x14ac:dyDescent="0.25">
      <c r="A636">
        <v>30816</v>
      </c>
      <c r="B636" t="s">
        <v>903</v>
      </c>
      <c r="C636" s="5">
        <v>43567.520833333336</v>
      </c>
      <c r="D636" t="s">
        <v>87</v>
      </c>
      <c r="E636" t="s">
        <v>133</v>
      </c>
      <c r="F636" t="s">
        <v>9</v>
      </c>
      <c r="G636">
        <v>60</v>
      </c>
      <c r="H636" t="s">
        <v>10</v>
      </c>
      <c r="J636" t="s">
        <v>11</v>
      </c>
      <c r="K636" s="21">
        <v>31357</v>
      </c>
    </row>
    <row r="637" spans="1:11" x14ac:dyDescent="0.25">
      <c r="A637">
        <v>34718</v>
      </c>
      <c r="B637" t="s">
        <v>796</v>
      </c>
      <c r="C637" s="5">
        <v>43581.34375</v>
      </c>
      <c r="D637" t="s">
        <v>87</v>
      </c>
      <c r="E637" t="s">
        <v>133</v>
      </c>
      <c r="F637" t="s">
        <v>9</v>
      </c>
      <c r="G637">
        <v>60</v>
      </c>
      <c r="H637" t="s">
        <v>10</v>
      </c>
      <c r="J637" t="s">
        <v>11</v>
      </c>
      <c r="K637" s="21">
        <v>32373</v>
      </c>
    </row>
    <row r="638" spans="1:11" x14ac:dyDescent="0.25">
      <c r="A638">
        <v>36508</v>
      </c>
      <c r="B638" t="s">
        <v>1379</v>
      </c>
      <c r="C638" s="5">
        <v>43567.375</v>
      </c>
      <c r="D638" t="s">
        <v>87</v>
      </c>
      <c r="E638" t="s">
        <v>133</v>
      </c>
      <c r="F638" t="s">
        <v>9</v>
      </c>
      <c r="G638">
        <v>75</v>
      </c>
      <c r="H638" t="s">
        <v>10</v>
      </c>
      <c r="I638">
        <v>0</v>
      </c>
      <c r="J638" t="s">
        <v>11</v>
      </c>
      <c r="K638" s="21">
        <v>38036</v>
      </c>
    </row>
    <row r="639" spans="1:11" x14ac:dyDescent="0.25">
      <c r="A639">
        <v>32643</v>
      </c>
      <c r="B639" t="s">
        <v>379</v>
      </c>
      <c r="C639" s="5">
        <v>43558.541666666664</v>
      </c>
      <c r="D639" t="s">
        <v>935</v>
      </c>
      <c r="E639" t="s">
        <v>135</v>
      </c>
      <c r="F639" t="s">
        <v>9</v>
      </c>
      <c r="G639">
        <v>30</v>
      </c>
      <c r="H639" t="s">
        <v>10</v>
      </c>
      <c r="I639">
        <v>0</v>
      </c>
      <c r="J639" t="s">
        <v>11</v>
      </c>
      <c r="K639" s="21">
        <v>28255</v>
      </c>
    </row>
    <row r="640" spans="1:11" x14ac:dyDescent="0.25">
      <c r="A640">
        <v>3937</v>
      </c>
      <c r="B640" t="s">
        <v>1389</v>
      </c>
      <c r="C640" s="5">
        <v>43563.46875</v>
      </c>
      <c r="D640" t="s">
        <v>935</v>
      </c>
      <c r="E640" t="s">
        <v>135</v>
      </c>
      <c r="F640" t="s">
        <v>9</v>
      </c>
      <c r="G640">
        <v>30</v>
      </c>
      <c r="H640" t="s">
        <v>10</v>
      </c>
      <c r="I640">
        <v>0</v>
      </c>
      <c r="J640" t="s">
        <v>11</v>
      </c>
      <c r="K640" s="21">
        <v>22324</v>
      </c>
    </row>
    <row r="641" spans="1:11" x14ac:dyDescent="0.25">
      <c r="A641">
        <v>22648</v>
      </c>
      <c r="B641" t="s">
        <v>962</v>
      </c>
      <c r="C641" s="5">
        <v>43563.604166666664</v>
      </c>
      <c r="D641" t="s">
        <v>935</v>
      </c>
      <c r="E641" t="s">
        <v>135</v>
      </c>
      <c r="F641" t="s">
        <v>9</v>
      </c>
      <c r="G641">
        <v>30</v>
      </c>
      <c r="H641" t="s">
        <v>10</v>
      </c>
      <c r="J641" t="s">
        <v>11</v>
      </c>
      <c r="K641" s="21">
        <v>13650</v>
      </c>
    </row>
    <row r="642" spans="1:11" x14ac:dyDescent="0.25">
      <c r="A642">
        <v>29173</v>
      </c>
      <c r="B642" t="s">
        <v>1351</v>
      </c>
      <c r="C642" s="5">
        <v>43572.385416666664</v>
      </c>
      <c r="D642" t="s">
        <v>935</v>
      </c>
      <c r="E642" t="s">
        <v>135</v>
      </c>
      <c r="F642" t="s">
        <v>9</v>
      </c>
      <c r="G642">
        <v>30</v>
      </c>
      <c r="H642" t="s">
        <v>10</v>
      </c>
      <c r="J642" t="s">
        <v>11</v>
      </c>
      <c r="K642" s="21">
        <v>29903</v>
      </c>
    </row>
    <row r="643" spans="1:11" x14ac:dyDescent="0.25">
      <c r="A643">
        <v>12922</v>
      </c>
      <c r="B643" t="s">
        <v>1394</v>
      </c>
      <c r="C643" s="5">
        <v>43572.552083333336</v>
      </c>
      <c r="D643" t="s">
        <v>935</v>
      </c>
      <c r="E643" t="s">
        <v>135</v>
      </c>
      <c r="F643" t="s">
        <v>9</v>
      </c>
      <c r="G643">
        <v>30</v>
      </c>
      <c r="H643" t="s">
        <v>10</v>
      </c>
      <c r="J643" t="s">
        <v>11</v>
      </c>
      <c r="K643" s="21">
        <v>21859</v>
      </c>
    </row>
    <row r="644" spans="1:11" x14ac:dyDescent="0.25">
      <c r="A644">
        <v>4535</v>
      </c>
      <c r="B644" t="s">
        <v>1395</v>
      </c>
      <c r="C644" s="5">
        <v>43572.645833333336</v>
      </c>
      <c r="D644" t="s">
        <v>935</v>
      </c>
      <c r="E644" t="s">
        <v>135</v>
      </c>
      <c r="F644" t="s">
        <v>9</v>
      </c>
      <c r="G644">
        <v>30</v>
      </c>
      <c r="H644" t="s">
        <v>10</v>
      </c>
      <c r="J644" t="s">
        <v>11</v>
      </c>
      <c r="K644" s="21">
        <v>11338</v>
      </c>
    </row>
    <row r="645" spans="1:11" x14ac:dyDescent="0.25">
      <c r="A645">
        <v>24015</v>
      </c>
      <c r="B645" t="s">
        <v>49</v>
      </c>
      <c r="C645" s="5">
        <v>43579.520833333336</v>
      </c>
      <c r="D645" t="s">
        <v>935</v>
      </c>
      <c r="E645" t="s">
        <v>135</v>
      </c>
      <c r="F645" t="s">
        <v>9</v>
      </c>
      <c r="G645">
        <v>30</v>
      </c>
      <c r="H645" t="s">
        <v>10</v>
      </c>
      <c r="J645" t="s">
        <v>11</v>
      </c>
      <c r="K645" s="21">
        <v>19761</v>
      </c>
    </row>
    <row r="646" spans="1:11" x14ac:dyDescent="0.25">
      <c r="A646">
        <v>1797</v>
      </c>
      <c r="B646" t="s">
        <v>1396</v>
      </c>
      <c r="C646" s="5">
        <v>43579.541666666664</v>
      </c>
      <c r="D646" t="s">
        <v>935</v>
      </c>
      <c r="E646" t="s">
        <v>135</v>
      </c>
      <c r="F646" t="s">
        <v>9</v>
      </c>
      <c r="G646">
        <v>30</v>
      </c>
      <c r="H646" t="s">
        <v>10</v>
      </c>
      <c r="J646" t="s">
        <v>11</v>
      </c>
      <c r="K646" s="21">
        <v>20875</v>
      </c>
    </row>
    <row r="647" spans="1:11" x14ac:dyDescent="0.25">
      <c r="A647">
        <v>23194</v>
      </c>
      <c r="B647" t="s">
        <v>307</v>
      </c>
      <c r="C647" s="5">
        <v>43579.625</v>
      </c>
      <c r="D647" t="s">
        <v>935</v>
      </c>
      <c r="E647" t="s">
        <v>135</v>
      </c>
      <c r="F647" t="s">
        <v>9</v>
      </c>
      <c r="G647">
        <v>30</v>
      </c>
      <c r="H647" t="s">
        <v>10</v>
      </c>
      <c r="J647" t="s">
        <v>11</v>
      </c>
      <c r="K647" s="21">
        <v>32686</v>
      </c>
    </row>
    <row r="648" spans="1:11" x14ac:dyDescent="0.25">
      <c r="A648">
        <v>2582</v>
      </c>
      <c r="B648" t="s">
        <v>316</v>
      </c>
      <c r="C648" s="5">
        <v>43556.34375</v>
      </c>
      <c r="D648" t="s">
        <v>935</v>
      </c>
      <c r="E648" t="s">
        <v>135</v>
      </c>
      <c r="F648" t="s">
        <v>9</v>
      </c>
      <c r="G648">
        <v>45</v>
      </c>
      <c r="H648" t="s">
        <v>10</v>
      </c>
      <c r="J648" t="s">
        <v>11</v>
      </c>
      <c r="K648" s="21">
        <v>32688</v>
      </c>
    </row>
    <row r="649" spans="1:11" x14ac:dyDescent="0.25">
      <c r="A649">
        <v>34186</v>
      </c>
      <c r="B649" t="s">
        <v>51</v>
      </c>
      <c r="C649" s="5">
        <v>43556.375</v>
      </c>
      <c r="D649" t="s">
        <v>935</v>
      </c>
      <c r="E649" t="s">
        <v>135</v>
      </c>
      <c r="F649" t="s">
        <v>9</v>
      </c>
      <c r="G649">
        <v>45</v>
      </c>
      <c r="H649" t="s">
        <v>10</v>
      </c>
      <c r="J649" t="s">
        <v>11</v>
      </c>
      <c r="K649" s="21">
        <v>19881</v>
      </c>
    </row>
    <row r="650" spans="1:11" x14ac:dyDescent="0.25">
      <c r="A650">
        <v>13982</v>
      </c>
      <c r="B650" t="s">
        <v>1138</v>
      </c>
      <c r="C650" s="5">
        <v>43556.40625</v>
      </c>
      <c r="D650" t="s">
        <v>935</v>
      </c>
      <c r="E650" t="s">
        <v>135</v>
      </c>
      <c r="F650" t="s">
        <v>9</v>
      </c>
      <c r="G650">
        <v>45</v>
      </c>
      <c r="H650" t="s">
        <v>10</v>
      </c>
      <c r="J650" t="s">
        <v>11</v>
      </c>
      <c r="K650" s="21">
        <v>35574</v>
      </c>
    </row>
    <row r="651" spans="1:11" x14ac:dyDescent="0.25">
      <c r="A651">
        <v>36054</v>
      </c>
      <c r="B651" t="s">
        <v>994</v>
      </c>
      <c r="C651" s="5">
        <v>43556.4375</v>
      </c>
      <c r="D651" t="s">
        <v>935</v>
      </c>
      <c r="E651" t="s">
        <v>135</v>
      </c>
      <c r="F651" t="s">
        <v>9</v>
      </c>
      <c r="G651">
        <v>45</v>
      </c>
      <c r="H651" t="s">
        <v>10</v>
      </c>
      <c r="J651" t="s">
        <v>11</v>
      </c>
      <c r="K651" s="21">
        <v>33478</v>
      </c>
    </row>
    <row r="652" spans="1:11" x14ac:dyDescent="0.25">
      <c r="A652">
        <v>33913</v>
      </c>
      <c r="B652" t="s">
        <v>1388</v>
      </c>
      <c r="C652" s="5">
        <v>43556.46875</v>
      </c>
      <c r="D652" t="s">
        <v>935</v>
      </c>
      <c r="E652" t="s">
        <v>135</v>
      </c>
      <c r="F652" t="s">
        <v>9</v>
      </c>
      <c r="G652">
        <v>45</v>
      </c>
      <c r="H652" t="s">
        <v>10</v>
      </c>
      <c r="J652" t="s">
        <v>11</v>
      </c>
      <c r="K652" s="21">
        <v>33214</v>
      </c>
    </row>
    <row r="653" spans="1:11" x14ac:dyDescent="0.25">
      <c r="A653">
        <v>18614</v>
      </c>
      <c r="B653" t="s">
        <v>1341</v>
      </c>
      <c r="C653" s="5">
        <v>43556.541666666664</v>
      </c>
      <c r="D653" t="s">
        <v>935</v>
      </c>
      <c r="E653" t="s">
        <v>135</v>
      </c>
      <c r="F653" t="s">
        <v>9</v>
      </c>
      <c r="G653">
        <v>45</v>
      </c>
      <c r="H653" t="s">
        <v>10</v>
      </c>
      <c r="J653" t="s">
        <v>11</v>
      </c>
      <c r="K653" s="21">
        <v>16754</v>
      </c>
    </row>
    <row r="654" spans="1:11" x14ac:dyDescent="0.25">
      <c r="A654">
        <v>26620</v>
      </c>
      <c r="B654" t="s">
        <v>735</v>
      </c>
      <c r="C654" s="5">
        <v>43558.364583333336</v>
      </c>
      <c r="D654" t="s">
        <v>935</v>
      </c>
      <c r="E654" t="s">
        <v>135</v>
      </c>
      <c r="F654" t="s">
        <v>9</v>
      </c>
      <c r="G654">
        <v>45</v>
      </c>
      <c r="H654" t="s">
        <v>10</v>
      </c>
      <c r="J654" t="s">
        <v>11</v>
      </c>
      <c r="K654" s="21">
        <v>24666</v>
      </c>
    </row>
    <row r="655" spans="1:11" x14ac:dyDescent="0.25">
      <c r="A655">
        <v>31214</v>
      </c>
      <c r="B655" t="s">
        <v>1366</v>
      </c>
      <c r="C655" s="5">
        <v>43558.395833333336</v>
      </c>
      <c r="D655" t="s">
        <v>935</v>
      </c>
      <c r="E655" t="s">
        <v>135</v>
      </c>
      <c r="F655" t="s">
        <v>9</v>
      </c>
      <c r="G655">
        <v>45</v>
      </c>
      <c r="H655" t="s">
        <v>10</v>
      </c>
      <c r="I655">
        <v>0</v>
      </c>
      <c r="J655" t="s">
        <v>11</v>
      </c>
      <c r="K655" s="21">
        <v>36040</v>
      </c>
    </row>
    <row r="656" spans="1:11" x14ac:dyDescent="0.25">
      <c r="A656">
        <v>36200</v>
      </c>
      <c r="B656" t="s">
        <v>994</v>
      </c>
      <c r="C656" s="5">
        <v>43558.427083333336</v>
      </c>
      <c r="D656" t="s">
        <v>935</v>
      </c>
      <c r="E656" t="s">
        <v>135</v>
      </c>
      <c r="F656" t="s">
        <v>9</v>
      </c>
      <c r="G656">
        <v>45</v>
      </c>
      <c r="H656" t="s">
        <v>10</v>
      </c>
      <c r="J656" t="s">
        <v>11</v>
      </c>
      <c r="K656" s="21">
        <v>32707</v>
      </c>
    </row>
    <row r="657" spans="1:11" x14ac:dyDescent="0.25">
      <c r="A657">
        <v>10786</v>
      </c>
      <c r="B657" t="s">
        <v>391</v>
      </c>
      <c r="C657" s="5">
        <v>43558.625</v>
      </c>
      <c r="D657" t="s">
        <v>935</v>
      </c>
      <c r="E657" t="s">
        <v>135</v>
      </c>
      <c r="F657" t="s">
        <v>9</v>
      </c>
      <c r="G657">
        <v>45</v>
      </c>
      <c r="H657" t="s">
        <v>10</v>
      </c>
      <c r="J657" t="s">
        <v>11</v>
      </c>
      <c r="K657" s="21">
        <v>26238</v>
      </c>
    </row>
    <row r="658" spans="1:11" x14ac:dyDescent="0.25">
      <c r="A658">
        <v>31303</v>
      </c>
      <c r="B658" t="s">
        <v>699</v>
      </c>
      <c r="C658" s="5">
        <v>43563.375</v>
      </c>
      <c r="D658" t="s">
        <v>935</v>
      </c>
      <c r="E658" t="s">
        <v>135</v>
      </c>
      <c r="F658" t="s">
        <v>9</v>
      </c>
      <c r="G658">
        <v>45</v>
      </c>
      <c r="H658" t="s">
        <v>10</v>
      </c>
      <c r="J658" t="s">
        <v>11</v>
      </c>
      <c r="K658" s="21">
        <v>39349</v>
      </c>
    </row>
    <row r="659" spans="1:11" x14ac:dyDescent="0.25">
      <c r="A659">
        <v>29378</v>
      </c>
      <c r="B659" t="s">
        <v>150</v>
      </c>
      <c r="C659" s="5">
        <v>43563.40625</v>
      </c>
      <c r="D659" t="s">
        <v>935</v>
      </c>
      <c r="E659" t="s">
        <v>135</v>
      </c>
      <c r="F659" t="s">
        <v>9</v>
      </c>
      <c r="G659">
        <v>45</v>
      </c>
      <c r="H659" t="s">
        <v>10</v>
      </c>
      <c r="J659" t="s">
        <v>11</v>
      </c>
      <c r="K659" s="21">
        <v>23137</v>
      </c>
    </row>
    <row r="660" spans="1:11" x14ac:dyDescent="0.25">
      <c r="A660">
        <v>20001</v>
      </c>
      <c r="B660" t="s">
        <v>195</v>
      </c>
      <c r="C660" s="5">
        <v>43563.4375</v>
      </c>
      <c r="D660" t="s">
        <v>935</v>
      </c>
      <c r="E660" t="s">
        <v>135</v>
      </c>
      <c r="F660" t="s">
        <v>9</v>
      </c>
      <c r="G660">
        <v>45</v>
      </c>
      <c r="H660" t="s">
        <v>10</v>
      </c>
      <c r="J660" t="s">
        <v>11</v>
      </c>
      <c r="K660" s="21">
        <v>26273</v>
      </c>
    </row>
    <row r="661" spans="1:11" x14ac:dyDescent="0.25">
      <c r="A661">
        <v>33794</v>
      </c>
      <c r="B661" t="s">
        <v>21</v>
      </c>
      <c r="C661" s="5">
        <v>43565.364583333336</v>
      </c>
      <c r="D661" t="s">
        <v>935</v>
      </c>
      <c r="E661" t="s">
        <v>135</v>
      </c>
      <c r="F661" t="s">
        <v>9</v>
      </c>
      <c r="G661">
        <v>45</v>
      </c>
      <c r="H661" t="s">
        <v>10</v>
      </c>
      <c r="J661" t="s">
        <v>11</v>
      </c>
      <c r="K661" s="21">
        <v>25297</v>
      </c>
    </row>
    <row r="662" spans="1:11" x14ac:dyDescent="0.25">
      <c r="A662">
        <v>8463</v>
      </c>
      <c r="B662" t="s">
        <v>622</v>
      </c>
      <c r="C662" s="5">
        <v>43565.395833333336</v>
      </c>
      <c r="D662" t="s">
        <v>935</v>
      </c>
      <c r="E662" t="s">
        <v>135</v>
      </c>
      <c r="F662" t="s">
        <v>9</v>
      </c>
      <c r="G662">
        <v>45</v>
      </c>
      <c r="H662" t="s">
        <v>10</v>
      </c>
      <c r="J662" t="s">
        <v>11</v>
      </c>
      <c r="K662" s="21">
        <v>37391</v>
      </c>
    </row>
    <row r="663" spans="1:11" x14ac:dyDescent="0.25">
      <c r="A663">
        <v>4663</v>
      </c>
      <c r="B663" t="s">
        <v>78</v>
      </c>
      <c r="C663" s="5">
        <v>43565.427083333336</v>
      </c>
      <c r="D663" t="s">
        <v>935</v>
      </c>
      <c r="E663" t="s">
        <v>135</v>
      </c>
      <c r="F663" t="s">
        <v>9</v>
      </c>
      <c r="G663">
        <v>45</v>
      </c>
      <c r="H663" t="s">
        <v>10</v>
      </c>
      <c r="J663" t="s">
        <v>11</v>
      </c>
      <c r="K663" s="21">
        <v>19104</v>
      </c>
    </row>
    <row r="664" spans="1:11" x14ac:dyDescent="0.25">
      <c r="A664">
        <v>18877</v>
      </c>
      <c r="B664" t="s">
        <v>783</v>
      </c>
      <c r="C664" s="5">
        <v>43565.520833333336</v>
      </c>
      <c r="D664" t="s">
        <v>935</v>
      </c>
      <c r="E664" t="s">
        <v>135</v>
      </c>
      <c r="F664" t="s">
        <v>9</v>
      </c>
      <c r="G664">
        <v>45</v>
      </c>
      <c r="H664" t="s">
        <v>10</v>
      </c>
      <c r="J664" t="s">
        <v>11</v>
      </c>
      <c r="K664" s="21">
        <v>21727</v>
      </c>
    </row>
    <row r="665" spans="1:11" x14ac:dyDescent="0.25">
      <c r="A665">
        <v>18020</v>
      </c>
      <c r="B665" t="s">
        <v>545</v>
      </c>
      <c r="C665" s="5">
        <v>43565.552083333336</v>
      </c>
      <c r="D665" t="s">
        <v>935</v>
      </c>
      <c r="E665" t="s">
        <v>135</v>
      </c>
      <c r="F665" t="s">
        <v>9</v>
      </c>
      <c r="G665">
        <v>45</v>
      </c>
      <c r="H665" t="s">
        <v>10</v>
      </c>
      <c r="J665" t="s">
        <v>11</v>
      </c>
      <c r="K665" s="21">
        <v>27464</v>
      </c>
    </row>
    <row r="666" spans="1:11" x14ac:dyDescent="0.25">
      <c r="A666">
        <v>28458</v>
      </c>
      <c r="B666" t="s">
        <v>1132</v>
      </c>
      <c r="C666" s="5">
        <v>43570.375</v>
      </c>
      <c r="D666" t="s">
        <v>935</v>
      </c>
      <c r="E666" t="s">
        <v>135</v>
      </c>
      <c r="F666" t="s">
        <v>9</v>
      </c>
      <c r="G666">
        <v>45</v>
      </c>
      <c r="H666" t="s">
        <v>10</v>
      </c>
      <c r="J666" t="s">
        <v>11</v>
      </c>
      <c r="K666" s="21">
        <v>35771</v>
      </c>
    </row>
    <row r="667" spans="1:11" x14ac:dyDescent="0.25">
      <c r="A667">
        <v>27768</v>
      </c>
      <c r="B667" t="s">
        <v>722</v>
      </c>
      <c r="C667" s="5">
        <v>43570.40625</v>
      </c>
      <c r="D667" t="s">
        <v>935</v>
      </c>
      <c r="E667" t="s">
        <v>135</v>
      </c>
      <c r="F667" t="s">
        <v>9</v>
      </c>
      <c r="G667">
        <v>45</v>
      </c>
      <c r="H667" t="s">
        <v>10</v>
      </c>
      <c r="I667">
        <v>0</v>
      </c>
      <c r="J667" t="s">
        <v>11</v>
      </c>
      <c r="K667" s="21">
        <v>33196</v>
      </c>
    </row>
    <row r="668" spans="1:11" x14ac:dyDescent="0.25">
      <c r="A668">
        <v>35023</v>
      </c>
      <c r="B668" t="s">
        <v>832</v>
      </c>
      <c r="C668" s="5">
        <v>43570.520833333336</v>
      </c>
      <c r="D668" t="s">
        <v>935</v>
      </c>
      <c r="E668" t="s">
        <v>135</v>
      </c>
      <c r="F668" t="s">
        <v>9</v>
      </c>
      <c r="G668">
        <v>45</v>
      </c>
      <c r="H668" t="s">
        <v>10</v>
      </c>
      <c r="I668">
        <v>0</v>
      </c>
      <c r="J668" t="s">
        <v>11</v>
      </c>
      <c r="K668" s="21">
        <v>23414</v>
      </c>
    </row>
    <row r="669" spans="1:11" x14ac:dyDescent="0.25">
      <c r="A669">
        <v>11830</v>
      </c>
      <c r="B669" t="s">
        <v>345</v>
      </c>
      <c r="C669" s="5">
        <v>43570.552083333336</v>
      </c>
      <c r="D669" t="s">
        <v>935</v>
      </c>
      <c r="E669" t="s">
        <v>135</v>
      </c>
      <c r="F669" t="s">
        <v>9</v>
      </c>
      <c r="G669">
        <v>45</v>
      </c>
      <c r="H669" t="s">
        <v>10</v>
      </c>
      <c r="J669" t="s">
        <v>11</v>
      </c>
      <c r="K669" s="21">
        <v>28094</v>
      </c>
    </row>
    <row r="670" spans="1:11" x14ac:dyDescent="0.25">
      <c r="A670">
        <v>31329</v>
      </c>
      <c r="B670" t="s">
        <v>1382</v>
      </c>
      <c r="C670" s="5">
        <v>43572.354166666664</v>
      </c>
      <c r="D670" t="s">
        <v>935</v>
      </c>
      <c r="E670" t="s">
        <v>135</v>
      </c>
      <c r="F670" t="s">
        <v>9</v>
      </c>
      <c r="G670">
        <v>45</v>
      </c>
      <c r="H670" t="s">
        <v>10</v>
      </c>
      <c r="J670" t="s">
        <v>11</v>
      </c>
      <c r="K670" s="21">
        <v>32565</v>
      </c>
    </row>
    <row r="671" spans="1:11" x14ac:dyDescent="0.25">
      <c r="A671">
        <v>21900</v>
      </c>
      <c r="B671" t="s">
        <v>1393</v>
      </c>
      <c r="C671" s="5">
        <v>43572.40625</v>
      </c>
      <c r="D671" t="s">
        <v>935</v>
      </c>
      <c r="E671" t="s">
        <v>135</v>
      </c>
      <c r="F671" t="s">
        <v>9</v>
      </c>
      <c r="G671">
        <v>45</v>
      </c>
      <c r="H671" t="s">
        <v>10</v>
      </c>
      <c r="J671" t="s">
        <v>11</v>
      </c>
      <c r="K671" s="21">
        <v>33758</v>
      </c>
    </row>
    <row r="672" spans="1:11" x14ac:dyDescent="0.25">
      <c r="A672">
        <v>36216</v>
      </c>
      <c r="B672" t="s">
        <v>47</v>
      </c>
      <c r="C672" s="5">
        <v>43572.4375</v>
      </c>
      <c r="D672" t="s">
        <v>935</v>
      </c>
      <c r="E672" t="s">
        <v>135</v>
      </c>
      <c r="F672" t="s">
        <v>9</v>
      </c>
      <c r="G672">
        <v>45</v>
      </c>
      <c r="H672" t="s">
        <v>10</v>
      </c>
      <c r="J672" t="s">
        <v>11</v>
      </c>
      <c r="K672" s="21">
        <v>15936</v>
      </c>
    </row>
    <row r="673" spans="1:11" x14ac:dyDescent="0.25">
      <c r="A673">
        <v>28401</v>
      </c>
      <c r="B673" t="s">
        <v>194</v>
      </c>
      <c r="C673" s="5">
        <v>43572.46875</v>
      </c>
      <c r="D673" t="s">
        <v>935</v>
      </c>
      <c r="E673" t="s">
        <v>135</v>
      </c>
      <c r="F673" t="s">
        <v>9</v>
      </c>
      <c r="G673">
        <v>45</v>
      </c>
      <c r="H673" t="s">
        <v>10</v>
      </c>
      <c r="J673" t="s">
        <v>11</v>
      </c>
      <c r="K673" s="21">
        <v>24860</v>
      </c>
    </row>
    <row r="674" spans="1:11" x14ac:dyDescent="0.25">
      <c r="A674">
        <v>29137</v>
      </c>
      <c r="B674" t="s">
        <v>677</v>
      </c>
      <c r="C674" s="5">
        <v>43572.583333333336</v>
      </c>
      <c r="D674" t="s">
        <v>935</v>
      </c>
      <c r="E674" t="s">
        <v>135</v>
      </c>
      <c r="F674" t="s">
        <v>9</v>
      </c>
      <c r="G674">
        <v>45</v>
      </c>
      <c r="H674" t="s">
        <v>10</v>
      </c>
      <c r="J674" t="s">
        <v>11</v>
      </c>
      <c r="K674" s="21">
        <v>18061</v>
      </c>
    </row>
    <row r="675" spans="1:11" x14ac:dyDescent="0.25">
      <c r="A675">
        <v>22756</v>
      </c>
      <c r="B675" t="s">
        <v>501</v>
      </c>
      <c r="C675" s="5">
        <v>43579.5625</v>
      </c>
      <c r="D675" t="s">
        <v>935</v>
      </c>
      <c r="E675" t="s">
        <v>135</v>
      </c>
      <c r="F675" t="s">
        <v>9</v>
      </c>
      <c r="G675">
        <v>45</v>
      </c>
      <c r="H675" t="s">
        <v>10</v>
      </c>
      <c r="I675">
        <v>0</v>
      </c>
      <c r="J675" t="s">
        <v>11</v>
      </c>
      <c r="K675" s="21">
        <v>22643</v>
      </c>
    </row>
    <row r="676" spans="1:11" x14ac:dyDescent="0.25">
      <c r="A676">
        <v>35729</v>
      </c>
      <c r="B676" t="s">
        <v>357</v>
      </c>
      <c r="C676" s="5">
        <v>43584.385416666664</v>
      </c>
      <c r="D676" t="s">
        <v>935</v>
      </c>
      <c r="E676" t="s">
        <v>135</v>
      </c>
      <c r="F676" t="s">
        <v>9</v>
      </c>
      <c r="G676">
        <v>45</v>
      </c>
      <c r="H676" t="s">
        <v>10</v>
      </c>
      <c r="J676" t="s">
        <v>11</v>
      </c>
      <c r="K676" s="21">
        <v>36040</v>
      </c>
    </row>
    <row r="677" spans="1:11" x14ac:dyDescent="0.25">
      <c r="A677">
        <v>9501</v>
      </c>
      <c r="B677" t="s">
        <v>315</v>
      </c>
      <c r="C677" s="5">
        <v>43584.416666666664</v>
      </c>
      <c r="D677" t="s">
        <v>935</v>
      </c>
      <c r="E677" t="s">
        <v>135</v>
      </c>
      <c r="F677" t="s">
        <v>9</v>
      </c>
      <c r="G677">
        <v>45</v>
      </c>
      <c r="H677" t="s">
        <v>10</v>
      </c>
      <c r="I677">
        <v>0</v>
      </c>
      <c r="J677" t="s">
        <v>11</v>
      </c>
      <c r="K677" s="21">
        <v>34690</v>
      </c>
    </row>
    <row r="678" spans="1:11" x14ac:dyDescent="0.25">
      <c r="A678">
        <v>32998</v>
      </c>
      <c r="B678" t="s">
        <v>275</v>
      </c>
      <c r="C678" s="5">
        <v>43584.458333333336</v>
      </c>
      <c r="D678" t="s">
        <v>935</v>
      </c>
      <c r="E678" t="s">
        <v>135</v>
      </c>
      <c r="F678" t="s">
        <v>9</v>
      </c>
      <c r="G678">
        <v>45</v>
      </c>
      <c r="H678" t="s">
        <v>10</v>
      </c>
      <c r="J678" t="s">
        <v>11</v>
      </c>
      <c r="K678" s="21">
        <v>32760</v>
      </c>
    </row>
    <row r="679" spans="1:11" x14ac:dyDescent="0.25">
      <c r="A679">
        <v>29378</v>
      </c>
      <c r="B679" t="s">
        <v>150</v>
      </c>
      <c r="C679" s="5">
        <v>43556.572916666664</v>
      </c>
      <c r="D679" t="s">
        <v>935</v>
      </c>
      <c r="E679" t="s">
        <v>135</v>
      </c>
      <c r="F679" t="s">
        <v>9</v>
      </c>
      <c r="G679">
        <v>60</v>
      </c>
      <c r="H679" t="s">
        <v>10</v>
      </c>
      <c r="J679" t="s">
        <v>11</v>
      </c>
      <c r="K679" s="21">
        <v>23137</v>
      </c>
    </row>
    <row r="680" spans="1:11" x14ac:dyDescent="0.25">
      <c r="A680">
        <v>29594</v>
      </c>
      <c r="B680" t="s">
        <v>467</v>
      </c>
      <c r="C680" s="5">
        <v>43556.614583333336</v>
      </c>
      <c r="D680" t="s">
        <v>935</v>
      </c>
      <c r="E680" t="s">
        <v>135</v>
      </c>
      <c r="F680" t="s">
        <v>9</v>
      </c>
      <c r="G680">
        <v>60</v>
      </c>
      <c r="H680" t="s">
        <v>10</v>
      </c>
      <c r="I680">
        <v>0</v>
      </c>
      <c r="J680" t="s">
        <v>11</v>
      </c>
      <c r="K680" s="21">
        <v>29411</v>
      </c>
    </row>
    <row r="681" spans="1:11" x14ac:dyDescent="0.25">
      <c r="A681">
        <v>33156</v>
      </c>
      <c r="B681" t="s">
        <v>368</v>
      </c>
      <c r="C681" s="5">
        <v>43558.458333333336</v>
      </c>
      <c r="D681" t="s">
        <v>935</v>
      </c>
      <c r="E681" t="s">
        <v>135</v>
      </c>
      <c r="F681" t="s">
        <v>9</v>
      </c>
      <c r="G681">
        <v>60</v>
      </c>
      <c r="H681" t="s">
        <v>10</v>
      </c>
      <c r="J681" t="s">
        <v>11</v>
      </c>
      <c r="K681" s="21">
        <v>31422</v>
      </c>
    </row>
    <row r="682" spans="1:11" x14ac:dyDescent="0.25">
      <c r="A682">
        <v>26707</v>
      </c>
      <c r="B682" t="s">
        <v>128</v>
      </c>
      <c r="C682" s="5">
        <v>43558.583333333336</v>
      </c>
      <c r="D682" t="s">
        <v>935</v>
      </c>
      <c r="E682" t="s">
        <v>135</v>
      </c>
      <c r="F682" t="s">
        <v>9</v>
      </c>
      <c r="G682">
        <v>60</v>
      </c>
      <c r="H682" t="s">
        <v>10</v>
      </c>
      <c r="J682" t="s">
        <v>11</v>
      </c>
      <c r="K682" s="21">
        <v>27028</v>
      </c>
    </row>
    <row r="683" spans="1:11" x14ac:dyDescent="0.25">
      <c r="A683">
        <v>29031</v>
      </c>
      <c r="B683" t="s">
        <v>1390</v>
      </c>
      <c r="C683" s="5">
        <v>43563.5625</v>
      </c>
      <c r="D683" t="s">
        <v>935</v>
      </c>
      <c r="E683" t="s">
        <v>135</v>
      </c>
      <c r="F683" t="s">
        <v>9</v>
      </c>
      <c r="G683">
        <v>60</v>
      </c>
      <c r="H683" t="s">
        <v>10</v>
      </c>
      <c r="I683">
        <v>0</v>
      </c>
      <c r="J683" t="s">
        <v>11</v>
      </c>
      <c r="K683" s="21">
        <v>11038</v>
      </c>
    </row>
    <row r="684" spans="1:11" x14ac:dyDescent="0.25">
      <c r="A684">
        <v>26987</v>
      </c>
      <c r="B684" t="s">
        <v>578</v>
      </c>
      <c r="C684" s="5">
        <v>43563.625</v>
      </c>
      <c r="D684" t="s">
        <v>935</v>
      </c>
      <c r="E684" t="s">
        <v>135</v>
      </c>
      <c r="F684" t="s">
        <v>9</v>
      </c>
      <c r="G684">
        <v>60</v>
      </c>
      <c r="H684" t="s">
        <v>10</v>
      </c>
      <c r="J684" t="s">
        <v>11</v>
      </c>
      <c r="K684" s="21">
        <v>12764</v>
      </c>
    </row>
    <row r="685" spans="1:11" x14ac:dyDescent="0.25">
      <c r="A685">
        <v>13255</v>
      </c>
      <c r="B685" t="s">
        <v>1391</v>
      </c>
      <c r="C685" s="5">
        <v>43565.458333333336</v>
      </c>
      <c r="D685" t="s">
        <v>935</v>
      </c>
      <c r="E685" t="s">
        <v>135</v>
      </c>
      <c r="F685" t="s">
        <v>9</v>
      </c>
      <c r="G685">
        <v>60</v>
      </c>
      <c r="H685" t="s">
        <v>10</v>
      </c>
      <c r="I685">
        <v>0</v>
      </c>
      <c r="J685" t="s">
        <v>11</v>
      </c>
      <c r="K685" s="21">
        <v>26388</v>
      </c>
    </row>
    <row r="686" spans="1:11" x14ac:dyDescent="0.25">
      <c r="A686">
        <v>17766</v>
      </c>
      <c r="B686" t="s">
        <v>585</v>
      </c>
      <c r="C686" s="5">
        <v>43565.583333333336</v>
      </c>
      <c r="D686" t="s">
        <v>935</v>
      </c>
      <c r="E686" t="s">
        <v>135</v>
      </c>
      <c r="F686" t="s">
        <v>9</v>
      </c>
      <c r="G686">
        <v>60</v>
      </c>
      <c r="H686" t="s">
        <v>10</v>
      </c>
      <c r="J686" t="s">
        <v>11</v>
      </c>
      <c r="K686" s="21">
        <v>33771</v>
      </c>
    </row>
    <row r="687" spans="1:11" x14ac:dyDescent="0.25">
      <c r="A687">
        <v>30681</v>
      </c>
      <c r="B687" t="s">
        <v>579</v>
      </c>
      <c r="C687" s="5">
        <v>43565.625</v>
      </c>
      <c r="D687" t="s">
        <v>935</v>
      </c>
      <c r="E687" t="s">
        <v>135</v>
      </c>
      <c r="F687" t="s">
        <v>9</v>
      </c>
      <c r="G687">
        <v>60</v>
      </c>
      <c r="H687" t="s">
        <v>10</v>
      </c>
      <c r="J687" t="s">
        <v>11</v>
      </c>
      <c r="K687" s="21">
        <v>17128</v>
      </c>
    </row>
    <row r="688" spans="1:11" x14ac:dyDescent="0.25">
      <c r="A688">
        <v>9387</v>
      </c>
      <c r="B688" t="s">
        <v>779</v>
      </c>
      <c r="C688" s="5">
        <v>43570.583333333336</v>
      </c>
      <c r="D688" t="s">
        <v>935</v>
      </c>
      <c r="E688" t="s">
        <v>135</v>
      </c>
      <c r="F688" t="s">
        <v>9</v>
      </c>
      <c r="G688">
        <v>60</v>
      </c>
      <c r="H688" t="s">
        <v>10</v>
      </c>
      <c r="J688" t="s">
        <v>11</v>
      </c>
      <c r="K688" s="21">
        <v>17294</v>
      </c>
    </row>
    <row r="689" spans="1:11" x14ac:dyDescent="0.25">
      <c r="A689">
        <v>3051</v>
      </c>
      <c r="B689" t="s">
        <v>1392</v>
      </c>
      <c r="C689" s="5">
        <v>43570.625</v>
      </c>
      <c r="D689" t="s">
        <v>935</v>
      </c>
      <c r="E689" t="s">
        <v>135</v>
      </c>
      <c r="F689" t="s">
        <v>9</v>
      </c>
      <c r="G689">
        <v>60</v>
      </c>
      <c r="H689" t="s">
        <v>10</v>
      </c>
      <c r="J689" t="s">
        <v>11</v>
      </c>
      <c r="K689" s="21">
        <v>35223</v>
      </c>
    </row>
    <row r="690" spans="1:11" x14ac:dyDescent="0.25">
      <c r="A690">
        <v>36185</v>
      </c>
      <c r="B690" t="s">
        <v>1032</v>
      </c>
      <c r="C690" s="5">
        <v>43584.34375</v>
      </c>
      <c r="D690" t="s">
        <v>935</v>
      </c>
      <c r="E690" t="s">
        <v>135</v>
      </c>
      <c r="F690" t="s">
        <v>9</v>
      </c>
      <c r="G690">
        <v>60</v>
      </c>
      <c r="H690" t="s">
        <v>10</v>
      </c>
      <c r="J690" t="s">
        <v>11</v>
      </c>
      <c r="K690" s="21">
        <v>27697</v>
      </c>
    </row>
    <row r="691" spans="1:11" x14ac:dyDescent="0.25">
      <c r="A691">
        <v>11833</v>
      </c>
      <c r="B691" t="s">
        <v>123</v>
      </c>
      <c r="C691" s="5">
        <v>43584.5625</v>
      </c>
      <c r="D691" t="s">
        <v>935</v>
      </c>
      <c r="E691" t="s">
        <v>135</v>
      </c>
      <c r="F691" t="s">
        <v>9</v>
      </c>
      <c r="G691">
        <v>70</v>
      </c>
      <c r="H691" t="s">
        <v>10</v>
      </c>
      <c r="J691" t="s">
        <v>11</v>
      </c>
      <c r="K691" s="21">
        <v>34559</v>
      </c>
    </row>
    <row r="692" spans="1:11" x14ac:dyDescent="0.25">
      <c r="A692">
        <v>32468</v>
      </c>
      <c r="B692" t="s">
        <v>349</v>
      </c>
      <c r="C692" s="5">
        <v>43579.395833333336</v>
      </c>
      <c r="D692" t="s">
        <v>935</v>
      </c>
      <c r="E692" t="s">
        <v>135</v>
      </c>
      <c r="F692" t="s">
        <v>9</v>
      </c>
      <c r="G692">
        <v>75</v>
      </c>
      <c r="H692" t="s">
        <v>10</v>
      </c>
      <c r="J692" t="s">
        <v>11</v>
      </c>
      <c r="K692" s="21">
        <v>36110</v>
      </c>
    </row>
    <row r="693" spans="1:11" x14ac:dyDescent="0.25">
      <c r="A693">
        <v>2921</v>
      </c>
      <c r="B693" t="s">
        <v>506</v>
      </c>
      <c r="C693" s="5">
        <v>43584.611111111109</v>
      </c>
      <c r="D693" t="s">
        <v>935</v>
      </c>
      <c r="E693" t="s">
        <v>135</v>
      </c>
      <c r="F693" t="s">
        <v>9</v>
      </c>
      <c r="G693">
        <v>80</v>
      </c>
      <c r="H693" t="s">
        <v>10</v>
      </c>
      <c r="J693" t="s">
        <v>11</v>
      </c>
      <c r="K693" s="21">
        <v>32616</v>
      </c>
    </row>
    <row r="694" spans="1:11" x14ac:dyDescent="0.25">
      <c r="A694">
        <v>28284</v>
      </c>
      <c r="B694" t="s">
        <v>764</v>
      </c>
      <c r="C694" s="5">
        <v>43559.427083333336</v>
      </c>
      <c r="D694" t="s">
        <v>257</v>
      </c>
      <c r="E694" t="s">
        <v>133</v>
      </c>
      <c r="F694" t="s">
        <v>9</v>
      </c>
      <c r="G694">
        <v>15</v>
      </c>
      <c r="H694" t="s">
        <v>10</v>
      </c>
      <c r="J694" t="s">
        <v>11</v>
      </c>
      <c r="K694" s="21">
        <v>30557</v>
      </c>
    </row>
    <row r="695" spans="1:11" x14ac:dyDescent="0.25">
      <c r="A695">
        <v>34963</v>
      </c>
      <c r="B695" t="s">
        <v>792</v>
      </c>
      <c r="C695" s="5">
        <v>43559.46875</v>
      </c>
      <c r="D695" t="s">
        <v>257</v>
      </c>
      <c r="E695" t="s">
        <v>133</v>
      </c>
      <c r="F695" t="s">
        <v>9</v>
      </c>
      <c r="G695">
        <v>15</v>
      </c>
      <c r="H695" t="s">
        <v>10</v>
      </c>
      <c r="J695" t="s">
        <v>17</v>
      </c>
      <c r="K695" s="21">
        <v>25283</v>
      </c>
    </row>
    <row r="696" spans="1:11" x14ac:dyDescent="0.25">
      <c r="A696">
        <v>28284</v>
      </c>
      <c r="B696" t="s">
        <v>764</v>
      </c>
      <c r="C696" s="5">
        <v>43573.5625</v>
      </c>
      <c r="D696" t="s">
        <v>257</v>
      </c>
      <c r="E696" t="s">
        <v>133</v>
      </c>
      <c r="F696" t="s">
        <v>9</v>
      </c>
      <c r="G696">
        <v>15</v>
      </c>
      <c r="H696" t="s">
        <v>10</v>
      </c>
      <c r="J696" t="s">
        <v>11</v>
      </c>
      <c r="K696" s="21">
        <v>30557</v>
      </c>
    </row>
    <row r="697" spans="1:11" x14ac:dyDescent="0.25">
      <c r="A697">
        <v>36408</v>
      </c>
      <c r="B697" t="s">
        <v>1398</v>
      </c>
      <c r="C697" s="5">
        <v>43559.479166666664</v>
      </c>
      <c r="D697" t="s">
        <v>257</v>
      </c>
      <c r="E697" t="s">
        <v>133</v>
      </c>
      <c r="F697" t="s">
        <v>9</v>
      </c>
      <c r="G697">
        <v>30</v>
      </c>
      <c r="H697" t="s">
        <v>10</v>
      </c>
      <c r="I697">
        <v>0</v>
      </c>
      <c r="J697" t="s">
        <v>12</v>
      </c>
      <c r="K697" s="21">
        <v>29229</v>
      </c>
    </row>
    <row r="698" spans="1:11" x14ac:dyDescent="0.25">
      <c r="A698">
        <v>15117</v>
      </c>
      <c r="B698" t="s">
        <v>1399</v>
      </c>
      <c r="C698" s="5">
        <v>43559.520833333336</v>
      </c>
      <c r="D698" t="s">
        <v>257</v>
      </c>
      <c r="E698" t="s">
        <v>133</v>
      </c>
      <c r="F698" t="s">
        <v>9</v>
      </c>
      <c r="G698">
        <v>30</v>
      </c>
      <c r="H698" t="s">
        <v>10</v>
      </c>
      <c r="J698" t="s">
        <v>11</v>
      </c>
      <c r="K698" s="21">
        <v>34296</v>
      </c>
    </row>
    <row r="699" spans="1:11" x14ac:dyDescent="0.25">
      <c r="A699">
        <v>9575</v>
      </c>
      <c r="B699" t="s">
        <v>504</v>
      </c>
      <c r="C699" s="5">
        <v>43559.541666666664</v>
      </c>
      <c r="D699" t="s">
        <v>257</v>
      </c>
      <c r="E699" t="s">
        <v>133</v>
      </c>
      <c r="F699" t="s">
        <v>9</v>
      </c>
      <c r="G699">
        <v>30</v>
      </c>
      <c r="H699" t="s">
        <v>10</v>
      </c>
      <c r="J699" t="s">
        <v>11</v>
      </c>
      <c r="K699" s="21">
        <v>29556</v>
      </c>
    </row>
    <row r="700" spans="1:11" x14ac:dyDescent="0.25">
      <c r="A700">
        <v>7031</v>
      </c>
      <c r="B700" t="s">
        <v>387</v>
      </c>
      <c r="C700" s="5">
        <v>43559.5625</v>
      </c>
      <c r="D700" t="s">
        <v>257</v>
      </c>
      <c r="E700" t="s">
        <v>133</v>
      </c>
      <c r="F700" t="s">
        <v>9</v>
      </c>
      <c r="G700">
        <v>30</v>
      </c>
      <c r="H700" t="s">
        <v>10</v>
      </c>
      <c r="J700" t="s">
        <v>11</v>
      </c>
      <c r="K700" s="21">
        <v>21920</v>
      </c>
    </row>
    <row r="701" spans="1:11" x14ac:dyDescent="0.25">
      <c r="A701">
        <v>1272</v>
      </c>
      <c r="B701" t="s">
        <v>569</v>
      </c>
      <c r="C701" s="5">
        <v>43560.40625</v>
      </c>
      <c r="D701" t="s">
        <v>257</v>
      </c>
      <c r="E701" t="s">
        <v>133</v>
      </c>
      <c r="F701" t="s">
        <v>9</v>
      </c>
      <c r="G701">
        <v>30</v>
      </c>
      <c r="H701" t="s">
        <v>10</v>
      </c>
      <c r="I701">
        <v>0</v>
      </c>
      <c r="J701" t="s">
        <v>11</v>
      </c>
      <c r="K701" s="21">
        <v>26976</v>
      </c>
    </row>
    <row r="702" spans="1:11" x14ac:dyDescent="0.25">
      <c r="A702">
        <v>32946</v>
      </c>
      <c r="B702" t="s">
        <v>1401</v>
      </c>
      <c r="C702" s="5">
        <v>43560.458333333336</v>
      </c>
      <c r="D702" t="s">
        <v>257</v>
      </c>
      <c r="E702" t="s">
        <v>133</v>
      </c>
      <c r="F702" t="s">
        <v>9</v>
      </c>
      <c r="G702">
        <v>30</v>
      </c>
      <c r="H702" t="s">
        <v>10</v>
      </c>
      <c r="J702" t="s">
        <v>11</v>
      </c>
      <c r="K702" s="21">
        <v>33866</v>
      </c>
    </row>
    <row r="703" spans="1:11" x14ac:dyDescent="0.25">
      <c r="A703">
        <v>26366</v>
      </c>
      <c r="B703" t="s">
        <v>1303</v>
      </c>
      <c r="C703" s="5">
        <v>43560.479166666664</v>
      </c>
      <c r="D703" t="s">
        <v>257</v>
      </c>
      <c r="E703" t="s">
        <v>133</v>
      </c>
      <c r="F703" t="s">
        <v>9</v>
      </c>
      <c r="G703">
        <v>30</v>
      </c>
      <c r="H703" t="s">
        <v>10</v>
      </c>
      <c r="J703" t="s">
        <v>11</v>
      </c>
      <c r="K703" s="21">
        <v>36588</v>
      </c>
    </row>
    <row r="704" spans="1:11" x14ac:dyDescent="0.25">
      <c r="A704">
        <v>3674</v>
      </c>
      <c r="B704" t="s">
        <v>1305</v>
      </c>
      <c r="C704" s="5">
        <v>43567.416666666664</v>
      </c>
      <c r="D704" t="s">
        <v>257</v>
      </c>
      <c r="E704" t="s">
        <v>133</v>
      </c>
      <c r="F704" t="s">
        <v>9</v>
      </c>
      <c r="G704">
        <v>30</v>
      </c>
      <c r="H704" t="s">
        <v>10</v>
      </c>
      <c r="J704" t="s">
        <v>11</v>
      </c>
      <c r="K704" s="21">
        <v>27257</v>
      </c>
    </row>
    <row r="705" spans="1:11" x14ac:dyDescent="0.25">
      <c r="A705">
        <v>6085</v>
      </c>
      <c r="B705" t="s">
        <v>1403</v>
      </c>
      <c r="C705" s="5">
        <v>43567.520833333336</v>
      </c>
      <c r="D705" t="s">
        <v>257</v>
      </c>
      <c r="E705" t="s">
        <v>133</v>
      </c>
      <c r="F705" t="s">
        <v>9</v>
      </c>
      <c r="G705">
        <v>30</v>
      </c>
      <c r="H705" t="s">
        <v>10</v>
      </c>
      <c r="J705" t="s">
        <v>11</v>
      </c>
      <c r="K705" s="21">
        <v>25562</v>
      </c>
    </row>
    <row r="706" spans="1:11" x14ac:dyDescent="0.25">
      <c r="A706">
        <v>23383</v>
      </c>
      <c r="B706" t="s">
        <v>967</v>
      </c>
      <c r="C706" s="5">
        <v>43567.541666666664</v>
      </c>
      <c r="D706" t="s">
        <v>257</v>
      </c>
      <c r="E706" t="s">
        <v>133</v>
      </c>
      <c r="F706" t="s">
        <v>9</v>
      </c>
      <c r="G706">
        <v>30</v>
      </c>
      <c r="H706" t="s">
        <v>10</v>
      </c>
      <c r="J706" t="s">
        <v>11</v>
      </c>
      <c r="K706" s="21">
        <v>36179</v>
      </c>
    </row>
    <row r="707" spans="1:11" x14ac:dyDescent="0.25">
      <c r="A707">
        <v>35162</v>
      </c>
      <c r="B707" t="s">
        <v>838</v>
      </c>
      <c r="C707" s="5">
        <v>43567.5625</v>
      </c>
      <c r="D707" t="s">
        <v>257</v>
      </c>
      <c r="E707" t="s">
        <v>133</v>
      </c>
      <c r="F707" t="s">
        <v>9</v>
      </c>
      <c r="G707">
        <v>30</v>
      </c>
      <c r="H707" t="s">
        <v>10</v>
      </c>
      <c r="J707" t="s">
        <v>11</v>
      </c>
      <c r="K707" s="21">
        <v>22048</v>
      </c>
    </row>
    <row r="708" spans="1:11" x14ac:dyDescent="0.25">
      <c r="A708">
        <v>9872</v>
      </c>
      <c r="B708" t="s">
        <v>1307</v>
      </c>
      <c r="C708" s="5">
        <v>43567.583333333336</v>
      </c>
      <c r="D708" t="s">
        <v>257</v>
      </c>
      <c r="E708" t="s">
        <v>133</v>
      </c>
      <c r="F708" t="s">
        <v>9</v>
      </c>
      <c r="G708">
        <v>30</v>
      </c>
      <c r="H708" t="s">
        <v>10</v>
      </c>
      <c r="I708">
        <v>0</v>
      </c>
      <c r="J708" t="s">
        <v>11</v>
      </c>
      <c r="K708" s="21">
        <v>20194</v>
      </c>
    </row>
    <row r="709" spans="1:11" x14ac:dyDescent="0.25">
      <c r="A709">
        <v>24870</v>
      </c>
      <c r="B709" t="s">
        <v>1404</v>
      </c>
      <c r="C709" s="5">
        <v>43567.604166666664</v>
      </c>
      <c r="D709" t="s">
        <v>257</v>
      </c>
      <c r="E709" t="s">
        <v>133</v>
      </c>
      <c r="F709" t="s">
        <v>9</v>
      </c>
      <c r="G709">
        <v>30</v>
      </c>
      <c r="H709" t="s">
        <v>10</v>
      </c>
      <c r="J709" t="s">
        <v>11</v>
      </c>
      <c r="K709" s="21">
        <v>25663</v>
      </c>
    </row>
    <row r="710" spans="1:11" x14ac:dyDescent="0.25">
      <c r="A710">
        <v>4180</v>
      </c>
      <c r="B710" t="s">
        <v>1285</v>
      </c>
      <c r="C710" s="5">
        <v>43567.625</v>
      </c>
      <c r="D710" t="s">
        <v>257</v>
      </c>
      <c r="E710" t="s">
        <v>133</v>
      </c>
      <c r="F710" t="s">
        <v>9</v>
      </c>
      <c r="G710">
        <v>30</v>
      </c>
      <c r="H710" t="s">
        <v>10</v>
      </c>
      <c r="J710" t="s">
        <v>11</v>
      </c>
      <c r="K710" s="21">
        <v>29694</v>
      </c>
    </row>
    <row r="711" spans="1:11" x14ac:dyDescent="0.25">
      <c r="A711">
        <v>33436</v>
      </c>
      <c r="B711" t="s">
        <v>312</v>
      </c>
      <c r="C711" s="5">
        <v>43567.645833333336</v>
      </c>
      <c r="D711" t="s">
        <v>257</v>
      </c>
      <c r="E711" t="s">
        <v>133</v>
      </c>
      <c r="F711" t="s">
        <v>9</v>
      </c>
      <c r="G711">
        <v>30</v>
      </c>
      <c r="H711" t="s">
        <v>10</v>
      </c>
      <c r="J711" t="s">
        <v>11</v>
      </c>
      <c r="K711" s="21">
        <v>23376</v>
      </c>
    </row>
    <row r="712" spans="1:11" x14ac:dyDescent="0.25">
      <c r="A712">
        <v>28778</v>
      </c>
      <c r="B712" t="s">
        <v>644</v>
      </c>
      <c r="C712" s="5">
        <v>43573.520833333336</v>
      </c>
      <c r="D712" t="s">
        <v>257</v>
      </c>
      <c r="E712" t="s">
        <v>133</v>
      </c>
      <c r="F712" t="s">
        <v>9</v>
      </c>
      <c r="G712">
        <v>30</v>
      </c>
      <c r="H712" t="s">
        <v>10</v>
      </c>
      <c r="J712" t="s">
        <v>11</v>
      </c>
      <c r="K712" s="21">
        <v>36684</v>
      </c>
    </row>
    <row r="713" spans="1:11" x14ac:dyDescent="0.25">
      <c r="A713">
        <v>26630</v>
      </c>
      <c r="B713" t="s">
        <v>1405</v>
      </c>
      <c r="C713" s="5">
        <v>43573.541666666664</v>
      </c>
      <c r="D713" t="s">
        <v>257</v>
      </c>
      <c r="E713" t="s">
        <v>133</v>
      </c>
      <c r="F713" t="s">
        <v>9</v>
      </c>
      <c r="G713">
        <v>30</v>
      </c>
      <c r="H713" t="s">
        <v>10</v>
      </c>
      <c r="J713" t="s">
        <v>11</v>
      </c>
      <c r="K713" s="21">
        <v>35344</v>
      </c>
    </row>
    <row r="714" spans="1:11" x14ac:dyDescent="0.25">
      <c r="A714">
        <v>22061</v>
      </c>
      <c r="B714" t="s">
        <v>241</v>
      </c>
      <c r="C714" s="5">
        <v>43573.604166666664</v>
      </c>
      <c r="D714" t="s">
        <v>257</v>
      </c>
      <c r="E714" t="s">
        <v>133</v>
      </c>
      <c r="F714" t="s">
        <v>9</v>
      </c>
      <c r="G714">
        <v>30</v>
      </c>
      <c r="H714" t="s">
        <v>10</v>
      </c>
      <c r="J714" t="s">
        <v>11</v>
      </c>
      <c r="K714" s="21">
        <v>35353</v>
      </c>
    </row>
    <row r="715" spans="1:11" x14ac:dyDescent="0.25">
      <c r="A715">
        <v>30598</v>
      </c>
      <c r="B715" t="s">
        <v>1157</v>
      </c>
      <c r="C715" s="5">
        <v>43580.4375</v>
      </c>
      <c r="D715" t="s">
        <v>257</v>
      </c>
      <c r="E715" t="s">
        <v>133</v>
      </c>
      <c r="F715" t="s">
        <v>9</v>
      </c>
      <c r="G715">
        <v>30</v>
      </c>
      <c r="H715" t="s">
        <v>10</v>
      </c>
      <c r="J715" t="s">
        <v>11</v>
      </c>
      <c r="K715" s="21">
        <v>22981</v>
      </c>
    </row>
    <row r="716" spans="1:11" x14ac:dyDescent="0.25">
      <c r="A716">
        <v>32416</v>
      </c>
      <c r="B716" t="s">
        <v>808</v>
      </c>
      <c r="C716" s="5">
        <v>43580.604166666664</v>
      </c>
      <c r="D716" t="s">
        <v>257</v>
      </c>
      <c r="E716" t="s">
        <v>133</v>
      </c>
      <c r="F716" t="s">
        <v>9</v>
      </c>
      <c r="G716">
        <v>30</v>
      </c>
      <c r="H716" t="s">
        <v>10</v>
      </c>
      <c r="I716">
        <v>0</v>
      </c>
      <c r="J716" t="s">
        <v>11</v>
      </c>
      <c r="K716" s="21">
        <v>25026</v>
      </c>
    </row>
    <row r="717" spans="1:11" x14ac:dyDescent="0.25">
      <c r="A717">
        <v>29680</v>
      </c>
      <c r="B717" t="s">
        <v>34</v>
      </c>
      <c r="C717" s="5">
        <v>43581.385416666664</v>
      </c>
      <c r="D717" t="s">
        <v>257</v>
      </c>
      <c r="E717" t="s">
        <v>133</v>
      </c>
      <c r="F717" t="s">
        <v>9</v>
      </c>
      <c r="G717">
        <v>30</v>
      </c>
      <c r="H717" t="s">
        <v>10</v>
      </c>
      <c r="J717" t="s">
        <v>11</v>
      </c>
      <c r="K717" s="21">
        <v>33608</v>
      </c>
    </row>
    <row r="718" spans="1:11" x14ac:dyDescent="0.25">
      <c r="A718">
        <v>30597</v>
      </c>
      <c r="B718" t="s">
        <v>1407</v>
      </c>
      <c r="C718" s="5">
        <v>43581.479166666664</v>
      </c>
      <c r="D718" t="s">
        <v>257</v>
      </c>
      <c r="E718" t="s">
        <v>133</v>
      </c>
      <c r="F718" t="s">
        <v>9</v>
      </c>
      <c r="G718">
        <v>30</v>
      </c>
      <c r="H718" t="s">
        <v>10</v>
      </c>
      <c r="J718" t="s">
        <v>11</v>
      </c>
      <c r="K718" s="21">
        <v>21304</v>
      </c>
    </row>
    <row r="719" spans="1:11" x14ac:dyDescent="0.25">
      <c r="A719">
        <v>32461</v>
      </c>
      <c r="B719" t="s">
        <v>314</v>
      </c>
      <c r="C719" s="5">
        <v>43581.572916666664</v>
      </c>
      <c r="D719" t="s">
        <v>257</v>
      </c>
      <c r="E719" t="s">
        <v>133</v>
      </c>
      <c r="F719" t="s">
        <v>9</v>
      </c>
      <c r="G719">
        <v>30</v>
      </c>
      <c r="H719" t="s">
        <v>10</v>
      </c>
      <c r="I719">
        <v>0</v>
      </c>
      <c r="J719" t="s">
        <v>11</v>
      </c>
      <c r="K719" s="21">
        <v>29351</v>
      </c>
    </row>
    <row r="720" spans="1:11" x14ac:dyDescent="0.25">
      <c r="A720">
        <v>29983</v>
      </c>
      <c r="B720" t="s">
        <v>463</v>
      </c>
      <c r="C720" s="5">
        <v>43581.59375</v>
      </c>
      <c r="D720" t="s">
        <v>257</v>
      </c>
      <c r="E720" t="s">
        <v>133</v>
      </c>
      <c r="F720" t="s">
        <v>9</v>
      </c>
      <c r="G720">
        <v>30</v>
      </c>
      <c r="H720" t="s">
        <v>10</v>
      </c>
      <c r="J720" t="s">
        <v>11</v>
      </c>
      <c r="K720" s="21">
        <v>21099</v>
      </c>
    </row>
    <row r="721" spans="1:11" x14ac:dyDescent="0.25">
      <c r="A721">
        <v>31899</v>
      </c>
      <c r="B721" t="s">
        <v>1219</v>
      </c>
      <c r="C721" s="5">
        <v>43581.645833333336</v>
      </c>
      <c r="D721" t="s">
        <v>257</v>
      </c>
      <c r="E721" t="s">
        <v>133</v>
      </c>
      <c r="F721" t="s">
        <v>9</v>
      </c>
      <c r="G721">
        <v>30</v>
      </c>
      <c r="H721" t="s">
        <v>10</v>
      </c>
      <c r="J721" t="s">
        <v>11</v>
      </c>
      <c r="K721" s="21">
        <v>25983</v>
      </c>
    </row>
    <row r="722" spans="1:11" x14ac:dyDescent="0.25">
      <c r="A722">
        <v>1128</v>
      </c>
      <c r="B722" t="s">
        <v>763</v>
      </c>
      <c r="C722" s="5">
        <v>43559.4375</v>
      </c>
      <c r="D722" t="s">
        <v>257</v>
      </c>
      <c r="E722" t="s">
        <v>133</v>
      </c>
      <c r="F722" t="s">
        <v>9</v>
      </c>
      <c r="G722">
        <v>45</v>
      </c>
      <c r="H722" t="s">
        <v>10</v>
      </c>
      <c r="J722" t="s">
        <v>11</v>
      </c>
      <c r="K722" s="21">
        <v>26891</v>
      </c>
    </row>
    <row r="723" spans="1:11" x14ac:dyDescent="0.25">
      <c r="A723">
        <v>2582</v>
      </c>
      <c r="B723" t="s">
        <v>316</v>
      </c>
      <c r="C723" s="5">
        <v>43560.385416666664</v>
      </c>
      <c r="D723" t="s">
        <v>257</v>
      </c>
      <c r="E723" t="s">
        <v>133</v>
      </c>
      <c r="F723" t="s">
        <v>9</v>
      </c>
      <c r="G723">
        <v>45</v>
      </c>
      <c r="H723" t="s">
        <v>10</v>
      </c>
      <c r="I723">
        <v>0</v>
      </c>
      <c r="J723" t="s">
        <v>11</v>
      </c>
      <c r="K723" s="21">
        <v>32688</v>
      </c>
    </row>
    <row r="724" spans="1:11" x14ac:dyDescent="0.25">
      <c r="A724">
        <v>17781</v>
      </c>
      <c r="B724" t="s">
        <v>401</v>
      </c>
      <c r="C724" s="5">
        <v>43560.4375</v>
      </c>
      <c r="D724" t="s">
        <v>257</v>
      </c>
      <c r="E724" t="s">
        <v>133</v>
      </c>
      <c r="F724" t="s">
        <v>9</v>
      </c>
      <c r="G724">
        <v>45</v>
      </c>
      <c r="H724" t="s">
        <v>10</v>
      </c>
      <c r="I724">
        <v>0</v>
      </c>
      <c r="J724" t="s">
        <v>11</v>
      </c>
      <c r="K724" s="21">
        <v>38150</v>
      </c>
    </row>
    <row r="725" spans="1:11" x14ac:dyDescent="0.25">
      <c r="A725">
        <v>8378</v>
      </c>
      <c r="B725" t="s">
        <v>39</v>
      </c>
      <c r="C725" s="5">
        <v>43567.4375</v>
      </c>
      <c r="D725" t="s">
        <v>257</v>
      </c>
      <c r="E725" t="s">
        <v>133</v>
      </c>
      <c r="F725" t="s">
        <v>9</v>
      </c>
      <c r="G725">
        <v>45</v>
      </c>
      <c r="H725" t="s">
        <v>10</v>
      </c>
      <c r="J725" t="s">
        <v>11</v>
      </c>
      <c r="K725" s="21">
        <v>26942</v>
      </c>
    </row>
    <row r="726" spans="1:11" x14ac:dyDescent="0.25">
      <c r="A726">
        <v>10188</v>
      </c>
      <c r="B726" t="s">
        <v>1402</v>
      </c>
      <c r="C726" s="5">
        <v>43567.46875</v>
      </c>
      <c r="D726" t="s">
        <v>257</v>
      </c>
      <c r="E726" t="s">
        <v>133</v>
      </c>
      <c r="F726" t="s">
        <v>9</v>
      </c>
      <c r="G726">
        <v>45</v>
      </c>
      <c r="H726" t="s">
        <v>10</v>
      </c>
      <c r="J726" t="s">
        <v>11</v>
      </c>
      <c r="K726" s="21">
        <v>35632</v>
      </c>
    </row>
    <row r="727" spans="1:11" x14ac:dyDescent="0.25">
      <c r="A727">
        <v>4565</v>
      </c>
      <c r="B727" t="s">
        <v>372</v>
      </c>
      <c r="C727" s="5">
        <v>43573.572916666664</v>
      </c>
      <c r="D727" t="s">
        <v>257</v>
      </c>
      <c r="E727" t="s">
        <v>133</v>
      </c>
      <c r="F727" t="s">
        <v>9</v>
      </c>
      <c r="G727">
        <v>45</v>
      </c>
      <c r="H727" t="s">
        <v>10</v>
      </c>
      <c r="I727">
        <v>0</v>
      </c>
      <c r="J727" t="s">
        <v>11</v>
      </c>
      <c r="K727" s="21">
        <v>28499</v>
      </c>
    </row>
    <row r="728" spans="1:11" x14ac:dyDescent="0.25">
      <c r="A728">
        <v>26472</v>
      </c>
      <c r="B728" t="s">
        <v>1149</v>
      </c>
      <c r="C728" s="5">
        <v>43580.364583333336</v>
      </c>
      <c r="D728" t="s">
        <v>257</v>
      </c>
      <c r="E728" t="s">
        <v>133</v>
      </c>
      <c r="F728" t="s">
        <v>9</v>
      </c>
      <c r="G728">
        <v>45</v>
      </c>
      <c r="H728" t="s">
        <v>10</v>
      </c>
      <c r="J728" t="s">
        <v>11</v>
      </c>
      <c r="K728" s="21">
        <v>34965</v>
      </c>
    </row>
    <row r="729" spans="1:11" x14ac:dyDescent="0.25">
      <c r="A729">
        <v>30107</v>
      </c>
      <c r="B729" t="s">
        <v>160</v>
      </c>
      <c r="C729" s="5">
        <v>43580.46875</v>
      </c>
      <c r="D729" t="s">
        <v>257</v>
      </c>
      <c r="E729" t="s">
        <v>133</v>
      </c>
      <c r="F729" t="s">
        <v>9</v>
      </c>
      <c r="G729">
        <v>45</v>
      </c>
      <c r="H729" t="s">
        <v>10</v>
      </c>
      <c r="J729" t="s">
        <v>11</v>
      </c>
      <c r="K729" s="21">
        <v>29000</v>
      </c>
    </row>
    <row r="730" spans="1:11" x14ac:dyDescent="0.25">
      <c r="A730">
        <v>27652</v>
      </c>
      <c r="B730" t="s">
        <v>1406</v>
      </c>
      <c r="C730" s="5">
        <v>43580.520833333336</v>
      </c>
      <c r="D730" t="s">
        <v>257</v>
      </c>
      <c r="E730" t="s">
        <v>133</v>
      </c>
      <c r="F730" t="s">
        <v>9</v>
      </c>
      <c r="G730">
        <v>45</v>
      </c>
      <c r="H730" t="s">
        <v>10</v>
      </c>
      <c r="J730" t="s">
        <v>11</v>
      </c>
      <c r="K730" s="21">
        <v>30156</v>
      </c>
    </row>
    <row r="731" spans="1:11" x14ac:dyDescent="0.25">
      <c r="A731">
        <v>14013</v>
      </c>
      <c r="B731" t="s">
        <v>43</v>
      </c>
      <c r="C731" s="5">
        <v>43581.40625</v>
      </c>
      <c r="D731" t="s">
        <v>257</v>
      </c>
      <c r="E731" t="s">
        <v>133</v>
      </c>
      <c r="F731" t="s">
        <v>9</v>
      </c>
      <c r="G731">
        <v>45</v>
      </c>
      <c r="H731" t="s">
        <v>10</v>
      </c>
      <c r="I731">
        <v>0</v>
      </c>
      <c r="J731" t="s">
        <v>11</v>
      </c>
      <c r="K731" s="21">
        <v>33914</v>
      </c>
    </row>
    <row r="732" spans="1:11" x14ac:dyDescent="0.25">
      <c r="A732">
        <v>33364</v>
      </c>
      <c r="B732" t="s">
        <v>442</v>
      </c>
      <c r="C732" s="5">
        <v>43581.614583333336</v>
      </c>
      <c r="D732" t="s">
        <v>257</v>
      </c>
      <c r="E732" t="s">
        <v>133</v>
      </c>
      <c r="F732" t="s">
        <v>9</v>
      </c>
      <c r="G732">
        <v>45</v>
      </c>
      <c r="H732" t="s">
        <v>10</v>
      </c>
      <c r="J732" t="s">
        <v>11</v>
      </c>
      <c r="K732" s="21">
        <v>40560</v>
      </c>
    </row>
    <row r="733" spans="1:11" x14ac:dyDescent="0.25">
      <c r="A733">
        <v>28563</v>
      </c>
      <c r="B733" t="s">
        <v>1397</v>
      </c>
      <c r="C733" s="5">
        <v>43559.385416666664</v>
      </c>
      <c r="D733" t="s">
        <v>257</v>
      </c>
      <c r="E733" t="s">
        <v>133</v>
      </c>
      <c r="F733" t="s">
        <v>9</v>
      </c>
      <c r="G733">
        <v>60</v>
      </c>
      <c r="H733" t="s">
        <v>10</v>
      </c>
      <c r="I733">
        <v>0</v>
      </c>
      <c r="J733" t="s">
        <v>11</v>
      </c>
      <c r="K733" s="21">
        <v>36539</v>
      </c>
    </row>
    <row r="734" spans="1:11" x14ac:dyDescent="0.25">
      <c r="A734">
        <v>35947</v>
      </c>
      <c r="B734" t="s">
        <v>347</v>
      </c>
      <c r="C734" s="5">
        <v>43559.583333333336</v>
      </c>
      <c r="D734" t="s">
        <v>257</v>
      </c>
      <c r="E734" t="s">
        <v>133</v>
      </c>
      <c r="F734" t="s">
        <v>9</v>
      </c>
      <c r="G734">
        <v>60</v>
      </c>
      <c r="H734" t="s">
        <v>10</v>
      </c>
      <c r="J734" t="s">
        <v>11</v>
      </c>
      <c r="K734" s="21">
        <v>36539</v>
      </c>
    </row>
    <row r="735" spans="1:11" x14ac:dyDescent="0.25">
      <c r="A735">
        <v>36188</v>
      </c>
      <c r="B735" t="s">
        <v>1400</v>
      </c>
      <c r="C735" s="5">
        <v>43560.34375</v>
      </c>
      <c r="D735" t="s">
        <v>257</v>
      </c>
      <c r="E735" t="s">
        <v>133</v>
      </c>
      <c r="F735" t="s">
        <v>9</v>
      </c>
      <c r="G735">
        <v>60</v>
      </c>
      <c r="H735" t="s">
        <v>10</v>
      </c>
      <c r="J735" t="s">
        <v>11</v>
      </c>
      <c r="K735" s="21">
        <v>40437</v>
      </c>
    </row>
    <row r="736" spans="1:11" x14ac:dyDescent="0.25">
      <c r="A736">
        <v>35868</v>
      </c>
      <c r="B736" t="s">
        <v>19</v>
      </c>
      <c r="C736" s="5">
        <v>43566.583333333336</v>
      </c>
      <c r="D736" t="s">
        <v>257</v>
      </c>
      <c r="E736" t="s">
        <v>133</v>
      </c>
      <c r="F736" t="s">
        <v>9</v>
      </c>
      <c r="G736">
        <v>60</v>
      </c>
      <c r="H736" t="s">
        <v>10</v>
      </c>
      <c r="I736">
        <v>60</v>
      </c>
      <c r="J736" t="s">
        <v>11</v>
      </c>
      <c r="K736" s="21">
        <v>23397</v>
      </c>
    </row>
    <row r="737" spans="1:11" x14ac:dyDescent="0.25">
      <c r="A737">
        <v>30908</v>
      </c>
      <c r="B737" t="s">
        <v>238</v>
      </c>
      <c r="C737" s="5">
        <v>43567.375</v>
      </c>
      <c r="D737" t="s">
        <v>257</v>
      </c>
      <c r="E737" t="s">
        <v>133</v>
      </c>
      <c r="F737" t="s">
        <v>9</v>
      </c>
      <c r="G737">
        <v>60</v>
      </c>
      <c r="H737" t="s">
        <v>10</v>
      </c>
      <c r="J737" t="s">
        <v>11</v>
      </c>
      <c r="K737" s="21">
        <v>26412</v>
      </c>
    </row>
    <row r="738" spans="1:11" x14ac:dyDescent="0.25">
      <c r="A738">
        <v>36126</v>
      </c>
      <c r="B738" t="s">
        <v>1134</v>
      </c>
      <c r="C738" s="5">
        <v>43580.395833333336</v>
      </c>
      <c r="D738" t="s">
        <v>257</v>
      </c>
      <c r="E738" t="s">
        <v>133</v>
      </c>
      <c r="F738" t="s">
        <v>9</v>
      </c>
      <c r="G738">
        <v>60</v>
      </c>
      <c r="H738" t="s">
        <v>10</v>
      </c>
      <c r="I738">
        <v>0</v>
      </c>
      <c r="J738" t="s">
        <v>11</v>
      </c>
      <c r="K738" s="21">
        <v>36194</v>
      </c>
    </row>
    <row r="739" spans="1:11" x14ac:dyDescent="0.25">
      <c r="A739">
        <v>15906</v>
      </c>
      <c r="B739" t="s">
        <v>16</v>
      </c>
      <c r="C739" s="5">
        <v>43581.34375</v>
      </c>
      <c r="D739" t="s">
        <v>257</v>
      </c>
      <c r="E739" t="s">
        <v>133</v>
      </c>
      <c r="F739" t="s">
        <v>9</v>
      </c>
      <c r="G739">
        <v>60</v>
      </c>
      <c r="H739" t="s">
        <v>10</v>
      </c>
      <c r="I739">
        <v>0</v>
      </c>
      <c r="J739" t="s">
        <v>11</v>
      </c>
      <c r="K739" s="21">
        <v>37788</v>
      </c>
    </row>
    <row r="740" spans="1:11" x14ac:dyDescent="0.25">
      <c r="A740">
        <v>30590</v>
      </c>
      <c r="B740" t="s">
        <v>1135</v>
      </c>
      <c r="C740" s="5">
        <v>43580.552083333336</v>
      </c>
      <c r="D740" t="s">
        <v>257</v>
      </c>
      <c r="E740" t="s">
        <v>133</v>
      </c>
      <c r="F740" t="s">
        <v>9</v>
      </c>
      <c r="G740">
        <v>75</v>
      </c>
      <c r="H740" t="s">
        <v>10</v>
      </c>
      <c r="J740" t="s">
        <v>11</v>
      </c>
      <c r="K740" s="21">
        <v>29182</v>
      </c>
    </row>
    <row r="741" spans="1:11" x14ac:dyDescent="0.25">
      <c r="A741">
        <v>27141</v>
      </c>
      <c r="B741" t="s">
        <v>356</v>
      </c>
      <c r="C741" s="5">
        <v>43581.520833333336</v>
      </c>
      <c r="D741" t="s">
        <v>257</v>
      </c>
      <c r="E741" t="s">
        <v>133</v>
      </c>
      <c r="F741" t="s">
        <v>9</v>
      </c>
      <c r="G741">
        <v>75</v>
      </c>
      <c r="H741" t="s">
        <v>10</v>
      </c>
      <c r="I741">
        <v>0</v>
      </c>
      <c r="J741" t="s">
        <v>11</v>
      </c>
      <c r="K741" s="21">
        <v>26026</v>
      </c>
    </row>
    <row r="742" spans="1:11" x14ac:dyDescent="0.25">
      <c r="A742">
        <v>9133</v>
      </c>
      <c r="B742" t="s">
        <v>93</v>
      </c>
      <c r="C742" s="5">
        <v>43566.333333333336</v>
      </c>
      <c r="D742" t="s">
        <v>257</v>
      </c>
      <c r="E742" t="s">
        <v>133</v>
      </c>
      <c r="F742" t="s">
        <v>9</v>
      </c>
      <c r="G742">
        <v>120</v>
      </c>
      <c r="H742" t="s">
        <v>10</v>
      </c>
      <c r="I742">
        <v>120</v>
      </c>
      <c r="J742" t="s">
        <v>11</v>
      </c>
      <c r="K742" s="21">
        <v>37221</v>
      </c>
    </row>
    <row r="743" spans="1:11" x14ac:dyDescent="0.25">
      <c r="A743">
        <v>35449</v>
      </c>
      <c r="B743" t="s">
        <v>104</v>
      </c>
      <c r="C743" s="5">
        <v>43566.458333333336</v>
      </c>
      <c r="D743" t="s">
        <v>257</v>
      </c>
      <c r="E743" t="s">
        <v>133</v>
      </c>
      <c r="F743" t="s">
        <v>9</v>
      </c>
      <c r="G743">
        <v>180</v>
      </c>
      <c r="H743" t="s">
        <v>10</v>
      </c>
      <c r="I743">
        <v>180</v>
      </c>
      <c r="J743" t="s">
        <v>11</v>
      </c>
      <c r="K743" s="21">
        <v>34329</v>
      </c>
    </row>
    <row r="744" spans="1:11" x14ac:dyDescent="0.25">
      <c r="A744">
        <v>33265</v>
      </c>
      <c r="B744" t="s">
        <v>47</v>
      </c>
      <c r="C744" s="5">
        <v>43564.427083333336</v>
      </c>
      <c r="D744" t="s">
        <v>99</v>
      </c>
      <c r="E744" t="s">
        <v>1751</v>
      </c>
      <c r="F744" t="s">
        <v>9</v>
      </c>
      <c r="G744">
        <v>15</v>
      </c>
      <c r="H744" t="s">
        <v>10</v>
      </c>
      <c r="J744" t="s">
        <v>11</v>
      </c>
      <c r="K744" s="21">
        <v>24116</v>
      </c>
    </row>
    <row r="745" spans="1:11" x14ac:dyDescent="0.25">
      <c r="A745">
        <v>30079</v>
      </c>
      <c r="B745" t="s">
        <v>157</v>
      </c>
      <c r="C745" s="5">
        <v>43564.4375</v>
      </c>
      <c r="D745" t="s">
        <v>99</v>
      </c>
      <c r="E745" t="s">
        <v>1751</v>
      </c>
      <c r="F745" t="s">
        <v>9</v>
      </c>
      <c r="G745">
        <v>15</v>
      </c>
      <c r="H745" t="s">
        <v>10</v>
      </c>
      <c r="I745">
        <v>0</v>
      </c>
      <c r="J745" t="s">
        <v>11</v>
      </c>
      <c r="K745" s="21">
        <v>40060</v>
      </c>
    </row>
    <row r="746" spans="1:11" x14ac:dyDescent="0.25">
      <c r="A746">
        <v>31907</v>
      </c>
      <c r="B746" t="s">
        <v>760</v>
      </c>
      <c r="C746" s="5">
        <v>43564.427083333336</v>
      </c>
      <c r="D746" t="s">
        <v>99</v>
      </c>
      <c r="E746" t="s">
        <v>1751</v>
      </c>
      <c r="F746" t="s">
        <v>9</v>
      </c>
      <c r="G746">
        <v>20</v>
      </c>
      <c r="H746" t="s">
        <v>10</v>
      </c>
      <c r="J746" t="s">
        <v>11</v>
      </c>
      <c r="K746" s="21">
        <v>26529</v>
      </c>
    </row>
    <row r="747" spans="1:11" x14ac:dyDescent="0.25">
      <c r="A747">
        <v>18082</v>
      </c>
      <c r="B747" t="s">
        <v>695</v>
      </c>
      <c r="C747" s="5">
        <v>43564.40625</v>
      </c>
      <c r="D747" t="s">
        <v>99</v>
      </c>
      <c r="E747" t="s">
        <v>1751</v>
      </c>
      <c r="F747" t="s">
        <v>9</v>
      </c>
      <c r="G747">
        <v>30</v>
      </c>
      <c r="H747" t="s">
        <v>10</v>
      </c>
      <c r="I747">
        <v>0</v>
      </c>
      <c r="J747" t="s">
        <v>11</v>
      </c>
      <c r="K747" s="21">
        <v>37135</v>
      </c>
    </row>
    <row r="748" spans="1:11" x14ac:dyDescent="0.25">
      <c r="A748">
        <v>36596</v>
      </c>
      <c r="B748" t="s">
        <v>717</v>
      </c>
      <c r="C748" s="5">
        <v>43571.520833333336</v>
      </c>
      <c r="D748" t="s">
        <v>99</v>
      </c>
      <c r="E748" t="s">
        <v>1751</v>
      </c>
      <c r="F748" t="s">
        <v>9</v>
      </c>
      <c r="G748">
        <v>30</v>
      </c>
      <c r="H748" t="s">
        <v>10</v>
      </c>
      <c r="J748" t="s">
        <v>11</v>
      </c>
      <c r="K748" s="21">
        <v>33488</v>
      </c>
    </row>
    <row r="749" spans="1:11" x14ac:dyDescent="0.25">
      <c r="A749">
        <v>36604</v>
      </c>
      <c r="B749" t="s">
        <v>1408</v>
      </c>
      <c r="C749" s="5">
        <v>43571.541666666664</v>
      </c>
      <c r="D749" t="s">
        <v>99</v>
      </c>
      <c r="E749" t="s">
        <v>1751</v>
      </c>
      <c r="F749" t="s">
        <v>9</v>
      </c>
      <c r="G749">
        <v>30</v>
      </c>
      <c r="H749" t="s">
        <v>10</v>
      </c>
      <c r="J749" t="s">
        <v>11</v>
      </c>
      <c r="K749" s="21">
        <v>25986</v>
      </c>
    </row>
    <row r="750" spans="1:11" x14ac:dyDescent="0.25">
      <c r="A750">
        <v>36597</v>
      </c>
      <c r="B750" t="s">
        <v>1409</v>
      </c>
      <c r="C750" s="5">
        <v>43571.5625</v>
      </c>
      <c r="D750" t="s">
        <v>99</v>
      </c>
      <c r="E750" t="s">
        <v>1751</v>
      </c>
      <c r="F750" t="s">
        <v>9</v>
      </c>
      <c r="G750">
        <v>30</v>
      </c>
      <c r="H750" t="s">
        <v>10</v>
      </c>
      <c r="J750" t="s">
        <v>11</v>
      </c>
      <c r="K750" s="21">
        <v>22852</v>
      </c>
    </row>
    <row r="751" spans="1:11" x14ac:dyDescent="0.25">
      <c r="A751">
        <v>36605</v>
      </c>
      <c r="B751" t="s">
        <v>1410</v>
      </c>
      <c r="C751" s="5">
        <v>43571.583333333336</v>
      </c>
      <c r="D751" t="s">
        <v>99</v>
      </c>
      <c r="E751" t="s">
        <v>1751</v>
      </c>
      <c r="F751" t="s">
        <v>9</v>
      </c>
      <c r="G751">
        <v>30</v>
      </c>
      <c r="H751" t="s">
        <v>10</v>
      </c>
      <c r="J751" t="s">
        <v>11</v>
      </c>
      <c r="K751" s="21">
        <v>16938</v>
      </c>
    </row>
    <row r="752" spans="1:11" x14ac:dyDescent="0.25">
      <c r="A752">
        <v>32060</v>
      </c>
      <c r="B752" t="s">
        <v>272</v>
      </c>
      <c r="C752" s="5">
        <v>43571.604166666664</v>
      </c>
      <c r="D752" t="s">
        <v>99</v>
      </c>
      <c r="E752" t="s">
        <v>1751</v>
      </c>
      <c r="F752" t="s">
        <v>9</v>
      </c>
      <c r="G752">
        <v>30</v>
      </c>
      <c r="H752" t="s">
        <v>10</v>
      </c>
      <c r="J752" t="s">
        <v>11</v>
      </c>
      <c r="K752" s="21">
        <v>21548</v>
      </c>
    </row>
    <row r="753" spans="1:11" x14ac:dyDescent="0.25">
      <c r="A753">
        <v>19497</v>
      </c>
      <c r="B753" t="s">
        <v>1226</v>
      </c>
      <c r="C753" s="5">
        <v>43571.625</v>
      </c>
      <c r="D753" t="s">
        <v>99</v>
      </c>
      <c r="E753" t="s">
        <v>1751</v>
      </c>
      <c r="F753" t="s">
        <v>9</v>
      </c>
      <c r="G753">
        <v>30</v>
      </c>
      <c r="H753" t="s">
        <v>10</v>
      </c>
      <c r="J753" t="s">
        <v>11</v>
      </c>
      <c r="K753" s="21">
        <v>33409</v>
      </c>
    </row>
    <row r="754" spans="1:11" x14ac:dyDescent="0.25">
      <c r="A754">
        <v>11237</v>
      </c>
      <c r="B754" t="s">
        <v>1411</v>
      </c>
      <c r="C754" s="5">
        <v>43572.583333333336</v>
      </c>
      <c r="D754" t="s">
        <v>99</v>
      </c>
      <c r="E754" t="s">
        <v>1751</v>
      </c>
      <c r="F754" t="s">
        <v>9</v>
      </c>
      <c r="G754">
        <v>30</v>
      </c>
      <c r="H754" t="s">
        <v>10</v>
      </c>
      <c r="J754" t="s">
        <v>11</v>
      </c>
      <c r="K754" s="21">
        <v>24829</v>
      </c>
    </row>
    <row r="755" spans="1:11" x14ac:dyDescent="0.25">
      <c r="A755">
        <v>24015</v>
      </c>
      <c r="B755" t="s">
        <v>49</v>
      </c>
      <c r="C755" s="5">
        <v>43579.541666666664</v>
      </c>
      <c r="D755" t="s">
        <v>99</v>
      </c>
      <c r="E755" t="s">
        <v>1751</v>
      </c>
      <c r="F755" t="s">
        <v>9</v>
      </c>
      <c r="G755">
        <v>30</v>
      </c>
      <c r="H755" t="s">
        <v>10</v>
      </c>
      <c r="J755" t="s">
        <v>11</v>
      </c>
      <c r="K755" s="21">
        <v>19761</v>
      </c>
    </row>
    <row r="756" spans="1:11" x14ac:dyDescent="0.25">
      <c r="A756">
        <v>5640</v>
      </c>
      <c r="B756" t="s">
        <v>14</v>
      </c>
      <c r="C756" s="5">
        <v>43565.604166666664</v>
      </c>
      <c r="D756" t="s">
        <v>100</v>
      </c>
      <c r="E756" t="s">
        <v>133</v>
      </c>
      <c r="F756" t="s">
        <v>9</v>
      </c>
      <c r="G756">
        <v>15</v>
      </c>
      <c r="H756" t="s">
        <v>10</v>
      </c>
      <c r="J756" t="s">
        <v>11</v>
      </c>
      <c r="K756" s="21">
        <v>28820</v>
      </c>
    </row>
    <row r="757" spans="1:11" x14ac:dyDescent="0.25">
      <c r="A757">
        <v>31397</v>
      </c>
      <c r="B757" t="s">
        <v>1415</v>
      </c>
      <c r="C757" s="5">
        <v>43564.583333333336</v>
      </c>
      <c r="D757" t="s">
        <v>100</v>
      </c>
      <c r="E757" t="s">
        <v>133</v>
      </c>
      <c r="F757" t="s">
        <v>9</v>
      </c>
      <c r="G757">
        <v>30</v>
      </c>
      <c r="H757" t="s">
        <v>10</v>
      </c>
      <c r="J757" t="s">
        <v>11</v>
      </c>
      <c r="K757" s="21">
        <v>39162</v>
      </c>
    </row>
    <row r="758" spans="1:11" x14ac:dyDescent="0.25">
      <c r="A758">
        <v>3908</v>
      </c>
      <c r="B758" t="s">
        <v>196</v>
      </c>
      <c r="C758" s="5">
        <v>43565.5625</v>
      </c>
      <c r="D758" t="s">
        <v>100</v>
      </c>
      <c r="E758" t="s">
        <v>133</v>
      </c>
      <c r="F758" t="s">
        <v>9</v>
      </c>
      <c r="G758">
        <v>30</v>
      </c>
      <c r="H758" t="s">
        <v>10</v>
      </c>
      <c r="J758" t="s">
        <v>11</v>
      </c>
      <c r="K758" s="21">
        <v>37141</v>
      </c>
    </row>
    <row r="759" spans="1:11" x14ac:dyDescent="0.25">
      <c r="A759">
        <v>10523</v>
      </c>
      <c r="B759" t="s">
        <v>351</v>
      </c>
      <c r="C759" s="5">
        <v>43565.583333333336</v>
      </c>
      <c r="D759" t="s">
        <v>100</v>
      </c>
      <c r="E759" t="s">
        <v>133</v>
      </c>
      <c r="F759" t="s">
        <v>9</v>
      </c>
      <c r="G759">
        <v>30</v>
      </c>
      <c r="H759" t="s">
        <v>10</v>
      </c>
      <c r="J759" t="s">
        <v>11</v>
      </c>
      <c r="K759" s="21">
        <v>35010</v>
      </c>
    </row>
    <row r="760" spans="1:11" x14ac:dyDescent="0.25">
      <c r="A760">
        <v>31229</v>
      </c>
      <c r="B760" t="s">
        <v>1419</v>
      </c>
      <c r="C760" s="5">
        <v>43565.614583333336</v>
      </c>
      <c r="D760" t="s">
        <v>100</v>
      </c>
      <c r="E760" t="s">
        <v>133</v>
      </c>
      <c r="F760" t="s">
        <v>9</v>
      </c>
      <c r="G760">
        <v>30</v>
      </c>
      <c r="H760" t="s">
        <v>10</v>
      </c>
      <c r="J760" t="s">
        <v>11</v>
      </c>
      <c r="K760" s="21">
        <v>41324</v>
      </c>
    </row>
    <row r="761" spans="1:11" x14ac:dyDescent="0.25">
      <c r="A761">
        <v>524</v>
      </c>
      <c r="B761" t="s">
        <v>1425</v>
      </c>
      <c r="C761" s="5">
        <v>43572.614583333336</v>
      </c>
      <c r="D761" t="s">
        <v>100</v>
      </c>
      <c r="E761" t="s">
        <v>133</v>
      </c>
      <c r="F761" t="s">
        <v>9</v>
      </c>
      <c r="G761">
        <v>30</v>
      </c>
      <c r="H761" t="s">
        <v>10</v>
      </c>
      <c r="J761" t="s">
        <v>11</v>
      </c>
      <c r="K761" s="21">
        <v>37299</v>
      </c>
    </row>
    <row r="762" spans="1:11" x14ac:dyDescent="0.25">
      <c r="A762">
        <v>20708</v>
      </c>
      <c r="B762" t="s">
        <v>1426</v>
      </c>
      <c r="C762" s="5">
        <v>43573.34375</v>
      </c>
      <c r="D762" t="s">
        <v>100</v>
      </c>
      <c r="E762" t="s">
        <v>133</v>
      </c>
      <c r="F762" t="s">
        <v>9</v>
      </c>
      <c r="G762">
        <v>30</v>
      </c>
      <c r="H762" t="s">
        <v>10</v>
      </c>
      <c r="I762">
        <v>0</v>
      </c>
      <c r="J762" t="s">
        <v>11</v>
      </c>
      <c r="K762" s="21">
        <v>37594</v>
      </c>
    </row>
    <row r="763" spans="1:11" x14ac:dyDescent="0.25">
      <c r="A763">
        <v>12280</v>
      </c>
      <c r="B763" t="s">
        <v>72</v>
      </c>
      <c r="C763" s="5">
        <v>43578.427083333336</v>
      </c>
      <c r="D763" t="s">
        <v>100</v>
      </c>
      <c r="E763" t="s">
        <v>133</v>
      </c>
      <c r="F763" t="s">
        <v>9</v>
      </c>
      <c r="G763">
        <v>30</v>
      </c>
      <c r="H763" t="s">
        <v>10</v>
      </c>
      <c r="J763" t="s">
        <v>11</v>
      </c>
      <c r="K763" s="21">
        <v>36003</v>
      </c>
    </row>
    <row r="764" spans="1:11" x14ac:dyDescent="0.25">
      <c r="A764">
        <v>35805</v>
      </c>
      <c r="B764" t="s">
        <v>742</v>
      </c>
      <c r="C764" s="5">
        <v>43578.447916666664</v>
      </c>
      <c r="D764" t="s">
        <v>100</v>
      </c>
      <c r="E764" t="s">
        <v>133</v>
      </c>
      <c r="F764" t="s">
        <v>9</v>
      </c>
      <c r="G764">
        <v>30</v>
      </c>
      <c r="H764" t="s">
        <v>10</v>
      </c>
      <c r="J764" t="s">
        <v>11</v>
      </c>
      <c r="K764" s="21">
        <v>41779</v>
      </c>
    </row>
    <row r="765" spans="1:11" x14ac:dyDescent="0.25">
      <c r="A765">
        <v>33582</v>
      </c>
      <c r="B765" t="s">
        <v>237</v>
      </c>
      <c r="C765" s="5">
        <v>43579.364583333336</v>
      </c>
      <c r="D765" t="s">
        <v>100</v>
      </c>
      <c r="E765" t="s">
        <v>133</v>
      </c>
      <c r="F765" t="s">
        <v>9</v>
      </c>
      <c r="G765">
        <v>30</v>
      </c>
      <c r="H765" t="s">
        <v>10</v>
      </c>
      <c r="J765" t="s">
        <v>11</v>
      </c>
      <c r="K765" s="21">
        <v>40935</v>
      </c>
    </row>
    <row r="766" spans="1:11" x14ac:dyDescent="0.25">
      <c r="A766">
        <v>35177</v>
      </c>
      <c r="B766" t="s">
        <v>1431</v>
      </c>
      <c r="C766" s="5">
        <v>43579.385416666664</v>
      </c>
      <c r="D766" t="s">
        <v>100</v>
      </c>
      <c r="E766" t="s">
        <v>133</v>
      </c>
      <c r="F766" t="s">
        <v>9</v>
      </c>
      <c r="G766">
        <v>30</v>
      </c>
      <c r="H766" t="s">
        <v>10</v>
      </c>
      <c r="J766" t="s">
        <v>11</v>
      </c>
      <c r="K766" s="21">
        <v>42660</v>
      </c>
    </row>
    <row r="767" spans="1:11" x14ac:dyDescent="0.25">
      <c r="A767">
        <v>34514</v>
      </c>
      <c r="B767" t="s">
        <v>799</v>
      </c>
      <c r="C767" s="5">
        <v>43579.40625</v>
      </c>
      <c r="D767" t="s">
        <v>100</v>
      </c>
      <c r="E767" t="s">
        <v>133</v>
      </c>
      <c r="F767" t="s">
        <v>9</v>
      </c>
      <c r="G767">
        <v>30</v>
      </c>
      <c r="H767" t="s">
        <v>10</v>
      </c>
      <c r="I767">
        <v>0</v>
      </c>
      <c r="J767" t="s">
        <v>11</v>
      </c>
      <c r="K767" s="21">
        <v>41293</v>
      </c>
    </row>
    <row r="768" spans="1:11" x14ac:dyDescent="0.25">
      <c r="A768">
        <v>15908</v>
      </c>
      <c r="B768" t="s">
        <v>1435</v>
      </c>
      <c r="C768" s="5">
        <v>43579.614583333336</v>
      </c>
      <c r="D768" t="s">
        <v>100</v>
      </c>
      <c r="E768" t="s">
        <v>133</v>
      </c>
      <c r="F768" t="s">
        <v>9</v>
      </c>
      <c r="G768">
        <v>30</v>
      </c>
      <c r="H768" t="s">
        <v>10</v>
      </c>
      <c r="I768">
        <v>0</v>
      </c>
      <c r="J768" t="s">
        <v>11</v>
      </c>
      <c r="K768" s="21">
        <v>31504</v>
      </c>
    </row>
    <row r="769" spans="1:11" x14ac:dyDescent="0.25">
      <c r="A769">
        <v>3906</v>
      </c>
      <c r="B769" t="s">
        <v>768</v>
      </c>
      <c r="C769" s="5">
        <v>43584.364583333336</v>
      </c>
      <c r="D769" t="s">
        <v>100</v>
      </c>
      <c r="E769" t="s">
        <v>133</v>
      </c>
      <c r="F769" t="s">
        <v>9</v>
      </c>
      <c r="G769">
        <v>30</v>
      </c>
      <c r="H769" t="s">
        <v>10</v>
      </c>
      <c r="I769">
        <v>0</v>
      </c>
      <c r="J769" t="s">
        <v>11</v>
      </c>
      <c r="K769" s="21">
        <v>34404</v>
      </c>
    </row>
    <row r="770" spans="1:11" x14ac:dyDescent="0.25">
      <c r="A770">
        <v>15348</v>
      </c>
      <c r="B770" t="s">
        <v>630</v>
      </c>
      <c r="C770" s="5">
        <v>43584.385416666664</v>
      </c>
      <c r="D770" t="s">
        <v>100</v>
      </c>
      <c r="E770" t="s">
        <v>133</v>
      </c>
      <c r="F770" t="s">
        <v>9</v>
      </c>
      <c r="G770">
        <v>30</v>
      </c>
      <c r="H770" t="s">
        <v>10</v>
      </c>
      <c r="J770" t="s">
        <v>11</v>
      </c>
      <c r="K770" s="21">
        <v>25190</v>
      </c>
    </row>
    <row r="771" spans="1:11" x14ac:dyDescent="0.25">
      <c r="A771">
        <v>31248</v>
      </c>
      <c r="B771" t="s">
        <v>251</v>
      </c>
      <c r="C771" s="5">
        <v>43584.552083333336</v>
      </c>
      <c r="D771" t="s">
        <v>100</v>
      </c>
      <c r="E771" t="s">
        <v>133</v>
      </c>
      <c r="F771" t="s">
        <v>9</v>
      </c>
      <c r="G771">
        <v>30</v>
      </c>
      <c r="H771" t="s">
        <v>10</v>
      </c>
      <c r="I771">
        <v>0</v>
      </c>
      <c r="J771" t="s">
        <v>11</v>
      </c>
      <c r="K771" s="21">
        <v>40652</v>
      </c>
    </row>
    <row r="772" spans="1:11" x14ac:dyDescent="0.25">
      <c r="A772">
        <v>35776</v>
      </c>
      <c r="B772" t="s">
        <v>971</v>
      </c>
      <c r="C772" s="5">
        <v>43585.375</v>
      </c>
      <c r="D772" t="s">
        <v>100</v>
      </c>
      <c r="E772" t="s">
        <v>133</v>
      </c>
      <c r="F772" t="s">
        <v>9</v>
      </c>
      <c r="G772">
        <v>30</v>
      </c>
      <c r="H772" t="s">
        <v>10</v>
      </c>
      <c r="J772" t="s">
        <v>11</v>
      </c>
      <c r="K772" s="21">
        <v>41145</v>
      </c>
    </row>
    <row r="773" spans="1:11" x14ac:dyDescent="0.25">
      <c r="A773">
        <v>13767</v>
      </c>
      <c r="B773" t="s">
        <v>1443</v>
      </c>
      <c r="C773" s="5">
        <v>43585.447916666664</v>
      </c>
      <c r="D773" t="s">
        <v>100</v>
      </c>
      <c r="E773" t="s">
        <v>133</v>
      </c>
      <c r="F773" t="s">
        <v>9</v>
      </c>
      <c r="G773">
        <v>30</v>
      </c>
      <c r="H773" t="s">
        <v>10</v>
      </c>
      <c r="J773" t="s">
        <v>11</v>
      </c>
      <c r="K773" s="21">
        <v>26505</v>
      </c>
    </row>
    <row r="774" spans="1:11" x14ac:dyDescent="0.25">
      <c r="A774">
        <v>11838</v>
      </c>
      <c r="B774" t="s">
        <v>1446</v>
      </c>
      <c r="C774" s="5">
        <v>43585.583333333336</v>
      </c>
      <c r="D774" t="s">
        <v>100</v>
      </c>
      <c r="E774" t="s">
        <v>133</v>
      </c>
      <c r="F774" t="s">
        <v>9</v>
      </c>
      <c r="G774">
        <v>30</v>
      </c>
      <c r="H774" t="s">
        <v>10</v>
      </c>
      <c r="J774" t="s">
        <v>11</v>
      </c>
      <c r="K774" s="21">
        <v>36599</v>
      </c>
    </row>
    <row r="775" spans="1:11" x14ac:dyDescent="0.25">
      <c r="A775">
        <v>33766</v>
      </c>
      <c r="B775" t="s">
        <v>444</v>
      </c>
      <c r="C775" s="5">
        <v>43564.364583333336</v>
      </c>
      <c r="D775" t="s">
        <v>100</v>
      </c>
      <c r="E775" t="s">
        <v>133</v>
      </c>
      <c r="F775" t="s">
        <v>9</v>
      </c>
      <c r="G775">
        <v>45</v>
      </c>
      <c r="H775" t="s">
        <v>10</v>
      </c>
      <c r="J775" t="s">
        <v>11</v>
      </c>
      <c r="K775" s="21">
        <v>41514</v>
      </c>
    </row>
    <row r="776" spans="1:11" x14ac:dyDescent="0.25">
      <c r="A776">
        <v>14131</v>
      </c>
      <c r="B776" t="s">
        <v>1412</v>
      </c>
      <c r="C776" s="5">
        <v>43564.395833333336</v>
      </c>
      <c r="D776" t="s">
        <v>100</v>
      </c>
      <c r="E776" t="s">
        <v>133</v>
      </c>
      <c r="F776" t="s">
        <v>9</v>
      </c>
      <c r="G776">
        <v>45</v>
      </c>
      <c r="H776" t="s">
        <v>10</v>
      </c>
      <c r="J776" t="s">
        <v>11</v>
      </c>
      <c r="K776" s="21">
        <v>32472</v>
      </c>
    </row>
    <row r="777" spans="1:11" x14ac:dyDescent="0.25">
      <c r="A777">
        <v>12842</v>
      </c>
      <c r="B777" t="s">
        <v>1414</v>
      </c>
      <c r="C777" s="5">
        <v>43564.520833333336</v>
      </c>
      <c r="D777" t="s">
        <v>100</v>
      </c>
      <c r="E777" t="s">
        <v>133</v>
      </c>
      <c r="F777" t="s">
        <v>9</v>
      </c>
      <c r="G777">
        <v>45</v>
      </c>
      <c r="H777" t="s">
        <v>10</v>
      </c>
      <c r="I777">
        <v>0</v>
      </c>
      <c r="J777" t="s">
        <v>11</v>
      </c>
      <c r="K777" s="21">
        <v>38306</v>
      </c>
    </row>
    <row r="778" spans="1:11" x14ac:dyDescent="0.25">
      <c r="A778">
        <v>6603</v>
      </c>
      <c r="B778" t="s">
        <v>1133</v>
      </c>
      <c r="C778" s="5">
        <v>43564.552083333336</v>
      </c>
      <c r="D778" t="s">
        <v>100</v>
      </c>
      <c r="E778" t="s">
        <v>133</v>
      </c>
      <c r="F778" t="s">
        <v>9</v>
      </c>
      <c r="G778">
        <v>45</v>
      </c>
      <c r="H778" t="s">
        <v>10</v>
      </c>
      <c r="J778" t="s">
        <v>11</v>
      </c>
      <c r="K778" s="21">
        <v>31809</v>
      </c>
    </row>
    <row r="779" spans="1:11" x14ac:dyDescent="0.25">
      <c r="A779">
        <v>12524</v>
      </c>
      <c r="B779" t="s">
        <v>1150</v>
      </c>
      <c r="C779" s="5">
        <v>43564.604166666664</v>
      </c>
      <c r="D779" t="s">
        <v>100</v>
      </c>
      <c r="E779" t="s">
        <v>133</v>
      </c>
      <c r="F779" t="s">
        <v>9</v>
      </c>
      <c r="G779">
        <v>45</v>
      </c>
      <c r="H779" t="s">
        <v>10</v>
      </c>
      <c r="I779">
        <v>0</v>
      </c>
      <c r="J779" t="s">
        <v>11</v>
      </c>
      <c r="K779" s="21">
        <v>37223</v>
      </c>
    </row>
    <row r="780" spans="1:11" x14ac:dyDescent="0.25">
      <c r="A780">
        <v>12367</v>
      </c>
      <c r="B780" t="s">
        <v>1416</v>
      </c>
      <c r="C780" s="5">
        <v>43564.635416666664</v>
      </c>
      <c r="D780" t="s">
        <v>100</v>
      </c>
      <c r="E780" t="s">
        <v>133</v>
      </c>
      <c r="F780" t="s">
        <v>9</v>
      </c>
      <c r="G780">
        <v>45</v>
      </c>
      <c r="H780" t="s">
        <v>10</v>
      </c>
      <c r="J780" t="s">
        <v>11</v>
      </c>
      <c r="K780" s="21">
        <v>36432</v>
      </c>
    </row>
    <row r="781" spans="1:11" x14ac:dyDescent="0.25">
      <c r="A781">
        <v>35795</v>
      </c>
      <c r="B781" t="s">
        <v>562</v>
      </c>
      <c r="C781" s="5">
        <v>43565.364583333336</v>
      </c>
      <c r="D781" t="s">
        <v>100</v>
      </c>
      <c r="E781" t="s">
        <v>133</v>
      </c>
      <c r="F781" t="s">
        <v>9</v>
      </c>
      <c r="G781">
        <v>45</v>
      </c>
      <c r="H781" t="s">
        <v>10</v>
      </c>
      <c r="J781" t="s">
        <v>11</v>
      </c>
      <c r="K781" s="21">
        <v>40631</v>
      </c>
    </row>
    <row r="782" spans="1:11" x14ac:dyDescent="0.25">
      <c r="A782">
        <v>34904</v>
      </c>
      <c r="B782" t="s">
        <v>801</v>
      </c>
      <c r="C782" s="5">
        <v>43565.395833333336</v>
      </c>
      <c r="D782" t="s">
        <v>100</v>
      </c>
      <c r="E782" t="s">
        <v>133</v>
      </c>
      <c r="F782" t="s">
        <v>9</v>
      </c>
      <c r="G782">
        <v>45</v>
      </c>
      <c r="H782" t="s">
        <v>10</v>
      </c>
      <c r="J782" t="s">
        <v>11</v>
      </c>
      <c r="K782" s="21">
        <v>41133</v>
      </c>
    </row>
    <row r="783" spans="1:11" x14ac:dyDescent="0.25">
      <c r="A783">
        <v>36430</v>
      </c>
      <c r="B783" t="s">
        <v>1417</v>
      </c>
      <c r="C783" s="5">
        <v>43565.427083333336</v>
      </c>
      <c r="D783" t="s">
        <v>100</v>
      </c>
      <c r="E783" t="s">
        <v>133</v>
      </c>
      <c r="F783" t="s">
        <v>9</v>
      </c>
      <c r="G783">
        <v>45</v>
      </c>
      <c r="H783" t="s">
        <v>10</v>
      </c>
      <c r="J783" t="s">
        <v>11</v>
      </c>
      <c r="K783" s="21">
        <v>42370</v>
      </c>
    </row>
    <row r="784" spans="1:11" x14ac:dyDescent="0.25">
      <c r="A784">
        <v>27905</v>
      </c>
      <c r="B784" t="s">
        <v>1419</v>
      </c>
      <c r="C784" s="5">
        <v>43565.635416666664</v>
      </c>
      <c r="D784" t="s">
        <v>100</v>
      </c>
      <c r="E784" t="s">
        <v>133</v>
      </c>
      <c r="F784" t="s">
        <v>9</v>
      </c>
      <c r="G784">
        <v>45</v>
      </c>
      <c r="H784" t="s">
        <v>10</v>
      </c>
      <c r="J784" t="s">
        <v>11</v>
      </c>
      <c r="K784" s="21">
        <v>40897</v>
      </c>
    </row>
    <row r="785" spans="1:11" x14ac:dyDescent="0.25">
      <c r="A785">
        <v>810</v>
      </c>
      <c r="B785" t="s">
        <v>1420</v>
      </c>
      <c r="C785" s="5">
        <v>43566.40625</v>
      </c>
      <c r="D785" t="s">
        <v>100</v>
      </c>
      <c r="E785" t="s">
        <v>133</v>
      </c>
      <c r="F785" t="s">
        <v>9</v>
      </c>
      <c r="G785">
        <v>45</v>
      </c>
      <c r="H785" t="s">
        <v>10</v>
      </c>
      <c r="I785">
        <v>0</v>
      </c>
      <c r="J785" t="s">
        <v>11</v>
      </c>
      <c r="K785" s="21">
        <v>36543</v>
      </c>
    </row>
    <row r="786" spans="1:11" x14ac:dyDescent="0.25">
      <c r="A786">
        <v>15369</v>
      </c>
      <c r="B786" t="s">
        <v>202</v>
      </c>
      <c r="C786" s="5">
        <v>43566.4375</v>
      </c>
      <c r="D786" t="s">
        <v>100</v>
      </c>
      <c r="E786" t="s">
        <v>133</v>
      </c>
      <c r="F786" t="s">
        <v>9</v>
      </c>
      <c r="G786">
        <v>45</v>
      </c>
      <c r="H786" t="s">
        <v>10</v>
      </c>
      <c r="J786" t="s">
        <v>11</v>
      </c>
      <c r="K786" s="21">
        <v>37197</v>
      </c>
    </row>
    <row r="787" spans="1:11" x14ac:dyDescent="0.25">
      <c r="A787">
        <v>11264</v>
      </c>
      <c r="B787" t="s">
        <v>1421</v>
      </c>
      <c r="C787" s="5">
        <v>43566.46875</v>
      </c>
      <c r="D787" t="s">
        <v>100</v>
      </c>
      <c r="E787" t="s">
        <v>133</v>
      </c>
      <c r="F787" t="s">
        <v>9</v>
      </c>
      <c r="G787">
        <v>45</v>
      </c>
      <c r="H787" t="s">
        <v>10</v>
      </c>
      <c r="J787" t="s">
        <v>11</v>
      </c>
      <c r="K787" s="21">
        <v>33819</v>
      </c>
    </row>
    <row r="788" spans="1:11" x14ac:dyDescent="0.25">
      <c r="A788">
        <v>30031</v>
      </c>
      <c r="B788" t="s">
        <v>36</v>
      </c>
      <c r="C788" s="5">
        <v>43572.34375</v>
      </c>
      <c r="D788" t="s">
        <v>100</v>
      </c>
      <c r="E788" t="s">
        <v>133</v>
      </c>
      <c r="F788" t="s">
        <v>9</v>
      </c>
      <c r="G788">
        <v>45</v>
      </c>
      <c r="H788" t="s">
        <v>10</v>
      </c>
      <c r="J788" t="s">
        <v>11</v>
      </c>
      <c r="K788" s="21">
        <v>40168</v>
      </c>
    </row>
    <row r="789" spans="1:11" x14ac:dyDescent="0.25">
      <c r="A789">
        <v>11057</v>
      </c>
      <c r="B789" t="s">
        <v>1422</v>
      </c>
      <c r="C789" s="5">
        <v>43572.375</v>
      </c>
      <c r="D789" t="s">
        <v>100</v>
      </c>
      <c r="E789" t="s">
        <v>133</v>
      </c>
      <c r="F789" t="s">
        <v>9</v>
      </c>
      <c r="G789">
        <v>45</v>
      </c>
      <c r="H789" t="s">
        <v>10</v>
      </c>
      <c r="J789" t="s">
        <v>11</v>
      </c>
      <c r="K789" s="21">
        <v>33044</v>
      </c>
    </row>
    <row r="790" spans="1:11" x14ac:dyDescent="0.25">
      <c r="A790">
        <v>34986</v>
      </c>
      <c r="B790" t="s">
        <v>937</v>
      </c>
      <c r="C790" s="5">
        <v>43572.40625</v>
      </c>
      <c r="D790" t="s">
        <v>100</v>
      </c>
      <c r="E790" t="s">
        <v>133</v>
      </c>
      <c r="F790" t="s">
        <v>9</v>
      </c>
      <c r="G790">
        <v>45</v>
      </c>
      <c r="H790" t="s">
        <v>10</v>
      </c>
      <c r="J790" t="s">
        <v>11</v>
      </c>
      <c r="K790" s="21">
        <v>40967</v>
      </c>
    </row>
    <row r="791" spans="1:11" x14ac:dyDescent="0.25">
      <c r="A791">
        <v>33148</v>
      </c>
      <c r="B791" t="s">
        <v>631</v>
      </c>
      <c r="C791" s="5">
        <v>43572.520833333336</v>
      </c>
      <c r="D791" t="s">
        <v>100</v>
      </c>
      <c r="E791" t="s">
        <v>133</v>
      </c>
      <c r="F791" t="s">
        <v>9</v>
      </c>
      <c r="G791">
        <v>45</v>
      </c>
      <c r="H791" t="s">
        <v>10</v>
      </c>
      <c r="J791" t="s">
        <v>11</v>
      </c>
      <c r="K791" s="21">
        <v>42250</v>
      </c>
    </row>
    <row r="792" spans="1:11" x14ac:dyDescent="0.25">
      <c r="A792">
        <v>5302</v>
      </c>
      <c r="B792" t="s">
        <v>1423</v>
      </c>
      <c r="C792" s="5">
        <v>43572.552083333336</v>
      </c>
      <c r="D792" t="s">
        <v>100</v>
      </c>
      <c r="E792" t="s">
        <v>133</v>
      </c>
      <c r="F792" t="s">
        <v>9</v>
      </c>
      <c r="G792">
        <v>45</v>
      </c>
      <c r="H792" t="s">
        <v>10</v>
      </c>
      <c r="J792" t="s">
        <v>11</v>
      </c>
      <c r="K792" s="21">
        <v>37117</v>
      </c>
    </row>
    <row r="793" spans="1:11" x14ac:dyDescent="0.25">
      <c r="A793">
        <v>31046</v>
      </c>
      <c r="B793" t="s">
        <v>1424</v>
      </c>
      <c r="C793" s="5">
        <v>43572.583333333336</v>
      </c>
      <c r="D793" t="s">
        <v>100</v>
      </c>
      <c r="E793" t="s">
        <v>133</v>
      </c>
      <c r="F793" t="s">
        <v>9</v>
      </c>
      <c r="G793">
        <v>45</v>
      </c>
      <c r="H793" t="s">
        <v>10</v>
      </c>
      <c r="J793" t="s">
        <v>11</v>
      </c>
      <c r="K793" s="21">
        <v>39309</v>
      </c>
    </row>
    <row r="794" spans="1:11" x14ac:dyDescent="0.25">
      <c r="A794">
        <v>12410</v>
      </c>
      <c r="B794" t="s">
        <v>633</v>
      </c>
      <c r="C794" s="5">
        <v>43572.635416666664</v>
      </c>
      <c r="D794" t="s">
        <v>100</v>
      </c>
      <c r="E794" t="s">
        <v>133</v>
      </c>
      <c r="F794" t="s">
        <v>9</v>
      </c>
      <c r="G794">
        <v>45</v>
      </c>
      <c r="H794" t="s">
        <v>10</v>
      </c>
      <c r="J794" t="s">
        <v>11</v>
      </c>
      <c r="K794" s="21">
        <v>35298</v>
      </c>
    </row>
    <row r="795" spans="1:11" x14ac:dyDescent="0.25">
      <c r="A795">
        <v>23990</v>
      </c>
      <c r="B795" t="s">
        <v>1426</v>
      </c>
      <c r="C795" s="5">
        <v>43573.364583333336</v>
      </c>
      <c r="D795" t="s">
        <v>100</v>
      </c>
      <c r="E795" t="s">
        <v>133</v>
      </c>
      <c r="F795" t="s">
        <v>9</v>
      </c>
      <c r="G795">
        <v>45</v>
      </c>
      <c r="H795" t="s">
        <v>10</v>
      </c>
      <c r="I795">
        <v>0</v>
      </c>
      <c r="J795" t="s">
        <v>11</v>
      </c>
      <c r="K795" s="21">
        <v>39486</v>
      </c>
    </row>
    <row r="796" spans="1:11" x14ac:dyDescent="0.25">
      <c r="A796">
        <v>12745</v>
      </c>
      <c r="B796" t="s">
        <v>1427</v>
      </c>
      <c r="C796" s="5">
        <v>43573.395833333336</v>
      </c>
      <c r="D796" t="s">
        <v>100</v>
      </c>
      <c r="E796" t="s">
        <v>133</v>
      </c>
      <c r="F796" t="s">
        <v>9</v>
      </c>
      <c r="G796">
        <v>45</v>
      </c>
      <c r="H796" t="s">
        <v>10</v>
      </c>
      <c r="J796" t="s">
        <v>11</v>
      </c>
      <c r="K796" s="21">
        <v>35451</v>
      </c>
    </row>
    <row r="797" spans="1:11" x14ac:dyDescent="0.25">
      <c r="A797">
        <v>35621</v>
      </c>
      <c r="B797" t="s">
        <v>1429</v>
      </c>
      <c r="C797" s="5">
        <v>43573.46875</v>
      </c>
      <c r="D797" t="s">
        <v>100</v>
      </c>
      <c r="E797" t="s">
        <v>133</v>
      </c>
      <c r="F797" t="s">
        <v>9</v>
      </c>
      <c r="G797">
        <v>45</v>
      </c>
      <c r="H797" t="s">
        <v>10</v>
      </c>
      <c r="J797" t="s">
        <v>11</v>
      </c>
      <c r="K797" s="21">
        <v>41619</v>
      </c>
    </row>
    <row r="798" spans="1:11" x14ac:dyDescent="0.25">
      <c r="A798">
        <v>6787</v>
      </c>
      <c r="B798" t="s">
        <v>701</v>
      </c>
      <c r="C798" s="5">
        <v>43578.364583333336</v>
      </c>
      <c r="D798" t="s">
        <v>100</v>
      </c>
      <c r="E798" t="s">
        <v>133</v>
      </c>
      <c r="F798" t="s">
        <v>9</v>
      </c>
      <c r="G798">
        <v>45</v>
      </c>
      <c r="H798" t="s">
        <v>10</v>
      </c>
      <c r="J798" t="s">
        <v>11</v>
      </c>
      <c r="K798" s="21">
        <v>36346</v>
      </c>
    </row>
    <row r="799" spans="1:11" x14ac:dyDescent="0.25">
      <c r="A799">
        <v>3653</v>
      </c>
      <c r="B799" t="s">
        <v>214</v>
      </c>
      <c r="C799" s="5">
        <v>43578.395833333336</v>
      </c>
      <c r="D799" t="s">
        <v>100</v>
      </c>
      <c r="E799" t="s">
        <v>133</v>
      </c>
      <c r="F799" t="s">
        <v>9</v>
      </c>
      <c r="G799">
        <v>45</v>
      </c>
      <c r="H799" t="s">
        <v>10</v>
      </c>
      <c r="I799">
        <v>0</v>
      </c>
      <c r="J799" t="s">
        <v>11</v>
      </c>
      <c r="K799" s="21">
        <v>31066</v>
      </c>
    </row>
    <row r="800" spans="1:11" x14ac:dyDescent="0.25">
      <c r="A800">
        <v>13237</v>
      </c>
      <c r="B800" t="s">
        <v>102</v>
      </c>
      <c r="C800" s="5">
        <v>43578.46875</v>
      </c>
      <c r="D800" t="s">
        <v>100</v>
      </c>
      <c r="E800" t="s">
        <v>133</v>
      </c>
      <c r="F800" t="s">
        <v>9</v>
      </c>
      <c r="G800">
        <v>45</v>
      </c>
      <c r="H800" t="s">
        <v>10</v>
      </c>
      <c r="J800" t="s">
        <v>11</v>
      </c>
      <c r="K800" s="21">
        <v>38672</v>
      </c>
    </row>
    <row r="801" spans="1:11" x14ac:dyDescent="0.25">
      <c r="A801">
        <v>28535</v>
      </c>
      <c r="B801" t="s">
        <v>218</v>
      </c>
      <c r="C801" s="5">
        <v>43578.520833333336</v>
      </c>
      <c r="D801" t="s">
        <v>100</v>
      </c>
      <c r="E801" t="s">
        <v>133</v>
      </c>
      <c r="F801" t="s">
        <v>9</v>
      </c>
      <c r="G801">
        <v>45</v>
      </c>
      <c r="H801" t="s">
        <v>10</v>
      </c>
      <c r="I801">
        <v>0</v>
      </c>
      <c r="J801" t="s">
        <v>11</v>
      </c>
      <c r="K801" s="21">
        <v>37421</v>
      </c>
    </row>
    <row r="802" spans="1:11" x14ac:dyDescent="0.25">
      <c r="A802">
        <v>35722</v>
      </c>
      <c r="B802" t="s">
        <v>380</v>
      </c>
      <c r="C802" s="5">
        <v>43578.604166666664</v>
      </c>
      <c r="D802" t="s">
        <v>100</v>
      </c>
      <c r="E802" t="s">
        <v>133</v>
      </c>
      <c r="F802" t="s">
        <v>9</v>
      </c>
      <c r="G802">
        <v>45</v>
      </c>
      <c r="H802" t="s">
        <v>10</v>
      </c>
      <c r="J802" t="s">
        <v>11</v>
      </c>
      <c r="K802" s="21">
        <v>41858</v>
      </c>
    </row>
    <row r="803" spans="1:11" x14ac:dyDescent="0.25">
      <c r="A803">
        <v>4443</v>
      </c>
      <c r="B803" t="s">
        <v>1430</v>
      </c>
      <c r="C803" s="5">
        <v>43578.635416666664</v>
      </c>
      <c r="D803" t="s">
        <v>100</v>
      </c>
      <c r="E803" t="s">
        <v>133</v>
      </c>
      <c r="F803" t="s">
        <v>9</v>
      </c>
      <c r="G803">
        <v>45</v>
      </c>
      <c r="H803" t="s">
        <v>10</v>
      </c>
      <c r="J803" t="s">
        <v>11</v>
      </c>
      <c r="K803" s="21">
        <v>34794</v>
      </c>
    </row>
    <row r="804" spans="1:11" x14ac:dyDescent="0.25">
      <c r="A804">
        <v>36539</v>
      </c>
      <c r="B804" t="s">
        <v>1432</v>
      </c>
      <c r="C804" s="5">
        <v>43579.427083333336</v>
      </c>
      <c r="D804" t="s">
        <v>100</v>
      </c>
      <c r="E804" t="s">
        <v>133</v>
      </c>
      <c r="F804" t="s">
        <v>9</v>
      </c>
      <c r="G804">
        <v>45</v>
      </c>
      <c r="H804" t="s">
        <v>10</v>
      </c>
      <c r="J804" t="s">
        <v>11</v>
      </c>
      <c r="K804" s="21">
        <v>42716</v>
      </c>
    </row>
    <row r="805" spans="1:11" x14ac:dyDescent="0.25">
      <c r="A805">
        <v>12328</v>
      </c>
      <c r="B805" t="s">
        <v>1433</v>
      </c>
      <c r="C805" s="5">
        <v>43579.520833333336</v>
      </c>
      <c r="D805" t="s">
        <v>100</v>
      </c>
      <c r="E805" t="s">
        <v>133</v>
      </c>
      <c r="F805" t="s">
        <v>9</v>
      </c>
      <c r="G805">
        <v>45</v>
      </c>
      <c r="H805" t="s">
        <v>10</v>
      </c>
      <c r="J805" t="s">
        <v>11</v>
      </c>
      <c r="K805" s="21">
        <v>37709</v>
      </c>
    </row>
    <row r="806" spans="1:11" x14ac:dyDescent="0.25">
      <c r="A806">
        <v>17535</v>
      </c>
      <c r="B806" t="s">
        <v>1434</v>
      </c>
      <c r="C806" s="5">
        <v>43579.552083333336</v>
      </c>
      <c r="D806" t="s">
        <v>100</v>
      </c>
      <c r="E806" t="s">
        <v>133</v>
      </c>
      <c r="F806" t="s">
        <v>9</v>
      </c>
      <c r="G806">
        <v>45</v>
      </c>
      <c r="H806" t="s">
        <v>10</v>
      </c>
      <c r="J806" t="s">
        <v>11</v>
      </c>
      <c r="K806" s="21">
        <v>35737</v>
      </c>
    </row>
    <row r="807" spans="1:11" x14ac:dyDescent="0.25">
      <c r="A807">
        <v>30310</v>
      </c>
      <c r="B807" t="s">
        <v>49</v>
      </c>
      <c r="C807" s="5">
        <v>43579.583333333336</v>
      </c>
      <c r="D807" t="s">
        <v>100</v>
      </c>
      <c r="E807" t="s">
        <v>133</v>
      </c>
      <c r="F807" t="s">
        <v>9</v>
      </c>
      <c r="G807">
        <v>45</v>
      </c>
      <c r="H807" t="s">
        <v>10</v>
      </c>
      <c r="J807" t="s">
        <v>11</v>
      </c>
      <c r="K807" s="21">
        <v>41511</v>
      </c>
    </row>
    <row r="808" spans="1:11" x14ac:dyDescent="0.25">
      <c r="A808">
        <v>13853</v>
      </c>
      <c r="B808" t="s">
        <v>1436</v>
      </c>
      <c r="C808" s="5">
        <v>43579.635416666664</v>
      </c>
      <c r="D808" t="s">
        <v>100</v>
      </c>
      <c r="E808" t="s">
        <v>133</v>
      </c>
      <c r="F808" t="s">
        <v>9</v>
      </c>
      <c r="G808">
        <v>45</v>
      </c>
      <c r="H808" t="s">
        <v>10</v>
      </c>
      <c r="J808" t="s">
        <v>11</v>
      </c>
      <c r="K808" s="21">
        <v>35976</v>
      </c>
    </row>
    <row r="809" spans="1:11" x14ac:dyDescent="0.25">
      <c r="A809">
        <v>31151</v>
      </c>
      <c r="B809" t="s">
        <v>1437</v>
      </c>
      <c r="C809" s="5">
        <v>43580.395833333336</v>
      </c>
      <c r="D809" t="s">
        <v>100</v>
      </c>
      <c r="E809" t="s">
        <v>133</v>
      </c>
      <c r="F809" t="s">
        <v>9</v>
      </c>
      <c r="G809">
        <v>45</v>
      </c>
      <c r="H809" t="s">
        <v>10</v>
      </c>
      <c r="J809" t="s">
        <v>11</v>
      </c>
      <c r="K809" s="21">
        <v>40095</v>
      </c>
    </row>
    <row r="810" spans="1:11" x14ac:dyDescent="0.25">
      <c r="A810">
        <v>1502</v>
      </c>
      <c r="B810" t="s">
        <v>1438</v>
      </c>
      <c r="C810" s="5">
        <v>43580.46875</v>
      </c>
      <c r="D810" t="s">
        <v>100</v>
      </c>
      <c r="E810" t="s">
        <v>133</v>
      </c>
      <c r="F810" t="s">
        <v>9</v>
      </c>
      <c r="G810">
        <v>45</v>
      </c>
      <c r="H810" t="s">
        <v>10</v>
      </c>
      <c r="I810">
        <v>0</v>
      </c>
      <c r="J810" t="s">
        <v>11</v>
      </c>
      <c r="K810" s="21">
        <v>30948</v>
      </c>
    </row>
    <row r="811" spans="1:11" x14ac:dyDescent="0.25">
      <c r="A811">
        <v>11234</v>
      </c>
      <c r="B811" t="s">
        <v>1154</v>
      </c>
      <c r="C811" s="5">
        <v>43584.40625</v>
      </c>
      <c r="D811" t="s">
        <v>100</v>
      </c>
      <c r="E811" t="s">
        <v>133</v>
      </c>
      <c r="F811" t="s">
        <v>9</v>
      </c>
      <c r="G811">
        <v>45</v>
      </c>
      <c r="H811" t="s">
        <v>10</v>
      </c>
      <c r="J811" t="s">
        <v>11</v>
      </c>
      <c r="K811" s="21">
        <v>34149</v>
      </c>
    </row>
    <row r="812" spans="1:11" x14ac:dyDescent="0.25">
      <c r="A812">
        <v>10471</v>
      </c>
      <c r="B812" t="s">
        <v>1439</v>
      </c>
      <c r="C812" s="5">
        <v>43584.4375</v>
      </c>
      <c r="D812" t="s">
        <v>100</v>
      </c>
      <c r="E812" t="s">
        <v>133</v>
      </c>
      <c r="F812" t="s">
        <v>9</v>
      </c>
      <c r="G812">
        <v>45</v>
      </c>
      <c r="H812" t="s">
        <v>10</v>
      </c>
      <c r="J812" t="s">
        <v>11</v>
      </c>
      <c r="K812" s="21">
        <v>35261</v>
      </c>
    </row>
    <row r="813" spans="1:11" x14ac:dyDescent="0.25">
      <c r="A813">
        <v>1953</v>
      </c>
      <c r="B813" t="s">
        <v>1440</v>
      </c>
      <c r="C813" s="5">
        <v>43584.520833333336</v>
      </c>
      <c r="D813" t="s">
        <v>100</v>
      </c>
      <c r="E813" t="s">
        <v>133</v>
      </c>
      <c r="F813" t="s">
        <v>9</v>
      </c>
      <c r="G813">
        <v>45</v>
      </c>
      <c r="H813" t="s">
        <v>10</v>
      </c>
      <c r="J813" t="s">
        <v>11</v>
      </c>
      <c r="K813" s="21">
        <v>35440</v>
      </c>
    </row>
    <row r="814" spans="1:11" x14ac:dyDescent="0.25">
      <c r="A814">
        <v>16569</v>
      </c>
      <c r="B814" t="s">
        <v>323</v>
      </c>
      <c r="C814" s="5">
        <v>43584.572916666664</v>
      </c>
      <c r="D814" t="s">
        <v>100</v>
      </c>
      <c r="E814" t="s">
        <v>133</v>
      </c>
      <c r="F814" t="s">
        <v>9</v>
      </c>
      <c r="G814">
        <v>45</v>
      </c>
      <c r="H814" t="s">
        <v>10</v>
      </c>
      <c r="J814" t="s">
        <v>11</v>
      </c>
      <c r="K814" s="21">
        <v>38628</v>
      </c>
    </row>
    <row r="815" spans="1:11" x14ac:dyDescent="0.25">
      <c r="A815">
        <v>16988</v>
      </c>
      <c r="B815" t="s">
        <v>1441</v>
      </c>
      <c r="C815" s="5">
        <v>43584.604166666664</v>
      </c>
      <c r="D815" t="s">
        <v>100</v>
      </c>
      <c r="E815" t="s">
        <v>133</v>
      </c>
      <c r="F815" t="s">
        <v>9</v>
      </c>
      <c r="G815">
        <v>45</v>
      </c>
      <c r="H815" t="s">
        <v>10</v>
      </c>
      <c r="J815" t="s">
        <v>11</v>
      </c>
      <c r="K815" s="21">
        <v>36458</v>
      </c>
    </row>
    <row r="816" spans="1:11" x14ac:dyDescent="0.25">
      <c r="A816">
        <v>13478</v>
      </c>
      <c r="B816" t="s">
        <v>1441</v>
      </c>
      <c r="C816" s="5">
        <v>43584.635416666664</v>
      </c>
      <c r="D816" t="s">
        <v>100</v>
      </c>
      <c r="E816" t="s">
        <v>133</v>
      </c>
      <c r="F816" t="s">
        <v>9</v>
      </c>
      <c r="G816">
        <v>45</v>
      </c>
      <c r="H816" t="s">
        <v>10</v>
      </c>
      <c r="J816" t="s">
        <v>11</v>
      </c>
      <c r="K816" s="21">
        <v>37378</v>
      </c>
    </row>
    <row r="817" spans="1:11" x14ac:dyDescent="0.25">
      <c r="A817">
        <v>1874</v>
      </c>
      <c r="B817" t="s">
        <v>1442</v>
      </c>
      <c r="C817" s="5">
        <v>43585.34375</v>
      </c>
      <c r="D817" t="s">
        <v>100</v>
      </c>
      <c r="E817" t="s">
        <v>133</v>
      </c>
      <c r="F817" t="s">
        <v>9</v>
      </c>
      <c r="G817">
        <v>45</v>
      </c>
      <c r="H817" t="s">
        <v>10</v>
      </c>
      <c r="I817">
        <v>0</v>
      </c>
      <c r="J817" t="s">
        <v>11</v>
      </c>
      <c r="K817" s="21">
        <v>36821</v>
      </c>
    </row>
    <row r="818" spans="1:11" x14ac:dyDescent="0.25">
      <c r="A818">
        <v>34654</v>
      </c>
      <c r="B818" t="s">
        <v>508</v>
      </c>
      <c r="C818" s="5">
        <v>43585.395833333336</v>
      </c>
      <c r="D818" t="s">
        <v>100</v>
      </c>
      <c r="E818" t="s">
        <v>133</v>
      </c>
      <c r="F818" t="s">
        <v>9</v>
      </c>
      <c r="G818">
        <v>45</v>
      </c>
      <c r="H818" t="s">
        <v>10</v>
      </c>
      <c r="I818">
        <v>0</v>
      </c>
      <c r="J818" t="s">
        <v>11</v>
      </c>
      <c r="K818" s="21">
        <v>37614</v>
      </c>
    </row>
    <row r="819" spans="1:11" x14ac:dyDescent="0.25">
      <c r="A819">
        <v>28277</v>
      </c>
      <c r="B819" t="s">
        <v>1444</v>
      </c>
      <c r="C819" s="5">
        <v>43585.46875</v>
      </c>
      <c r="D819" t="s">
        <v>100</v>
      </c>
      <c r="E819" t="s">
        <v>133</v>
      </c>
      <c r="F819" t="s">
        <v>9</v>
      </c>
      <c r="G819">
        <v>45</v>
      </c>
      <c r="H819" t="s">
        <v>10</v>
      </c>
      <c r="J819" t="s">
        <v>11</v>
      </c>
      <c r="K819" s="21">
        <v>40763</v>
      </c>
    </row>
    <row r="820" spans="1:11" x14ac:dyDescent="0.25">
      <c r="A820">
        <v>5993</v>
      </c>
      <c r="B820" t="s">
        <v>1445</v>
      </c>
      <c r="C820" s="5">
        <v>43585.520833333336</v>
      </c>
      <c r="D820" t="s">
        <v>100</v>
      </c>
      <c r="E820" t="s">
        <v>133</v>
      </c>
      <c r="F820" t="s">
        <v>9</v>
      </c>
      <c r="G820">
        <v>45</v>
      </c>
      <c r="H820" t="s">
        <v>10</v>
      </c>
      <c r="J820" t="s">
        <v>11</v>
      </c>
      <c r="K820" s="21">
        <v>37204</v>
      </c>
    </row>
    <row r="821" spans="1:11" x14ac:dyDescent="0.25">
      <c r="A821">
        <v>35174</v>
      </c>
      <c r="B821" t="s">
        <v>1447</v>
      </c>
      <c r="C821" s="5">
        <v>43585.604166666664</v>
      </c>
      <c r="D821" t="s">
        <v>100</v>
      </c>
      <c r="E821" t="s">
        <v>133</v>
      </c>
      <c r="F821" t="s">
        <v>9</v>
      </c>
      <c r="G821">
        <v>45</v>
      </c>
      <c r="H821" t="s">
        <v>10</v>
      </c>
      <c r="J821" t="s">
        <v>11</v>
      </c>
      <c r="K821" s="21">
        <v>42250</v>
      </c>
    </row>
    <row r="822" spans="1:11" x14ac:dyDescent="0.25">
      <c r="A822">
        <v>13311</v>
      </c>
      <c r="B822" t="s">
        <v>1448</v>
      </c>
      <c r="C822" s="5">
        <v>43585.635416666664</v>
      </c>
      <c r="D822" t="s">
        <v>100</v>
      </c>
      <c r="E822" t="s">
        <v>133</v>
      </c>
      <c r="F822" t="s">
        <v>9</v>
      </c>
      <c r="G822">
        <v>45</v>
      </c>
      <c r="H822" t="s">
        <v>10</v>
      </c>
      <c r="J822" t="s">
        <v>11</v>
      </c>
      <c r="K822" s="21">
        <v>18970</v>
      </c>
    </row>
    <row r="823" spans="1:11" x14ac:dyDescent="0.25">
      <c r="A823">
        <v>13739</v>
      </c>
      <c r="B823" t="s">
        <v>1413</v>
      </c>
      <c r="C823" s="5">
        <v>43564.427083333336</v>
      </c>
      <c r="D823" t="s">
        <v>100</v>
      </c>
      <c r="E823" t="s">
        <v>133</v>
      </c>
      <c r="F823" t="s">
        <v>9</v>
      </c>
      <c r="G823">
        <v>60</v>
      </c>
      <c r="H823" t="s">
        <v>10</v>
      </c>
      <c r="I823">
        <v>0</v>
      </c>
      <c r="J823" t="s">
        <v>11</v>
      </c>
      <c r="K823" s="21">
        <v>37580</v>
      </c>
    </row>
    <row r="824" spans="1:11" x14ac:dyDescent="0.25">
      <c r="A824">
        <v>27970</v>
      </c>
      <c r="B824" t="s">
        <v>101</v>
      </c>
      <c r="C824" s="5">
        <v>43565.458333333336</v>
      </c>
      <c r="D824" t="s">
        <v>100</v>
      </c>
      <c r="E824" t="s">
        <v>133</v>
      </c>
      <c r="F824" t="s">
        <v>9</v>
      </c>
      <c r="G824">
        <v>60</v>
      </c>
      <c r="H824" t="s">
        <v>10</v>
      </c>
      <c r="I824">
        <v>0</v>
      </c>
      <c r="J824" t="s">
        <v>11</v>
      </c>
      <c r="K824" s="21">
        <v>41340</v>
      </c>
    </row>
    <row r="825" spans="1:11" x14ac:dyDescent="0.25">
      <c r="A825">
        <v>17255</v>
      </c>
      <c r="B825" t="s">
        <v>1418</v>
      </c>
      <c r="C825" s="5">
        <v>43565.520833333336</v>
      </c>
      <c r="D825" t="s">
        <v>100</v>
      </c>
      <c r="E825" t="s">
        <v>133</v>
      </c>
      <c r="F825" t="s">
        <v>9</v>
      </c>
      <c r="G825">
        <v>60</v>
      </c>
      <c r="H825" t="s">
        <v>10</v>
      </c>
      <c r="J825" t="s">
        <v>11</v>
      </c>
      <c r="K825" s="21">
        <v>33057</v>
      </c>
    </row>
    <row r="826" spans="1:11" x14ac:dyDescent="0.25">
      <c r="A826">
        <v>13957</v>
      </c>
      <c r="B826" t="s">
        <v>702</v>
      </c>
      <c r="C826" s="5">
        <v>43572.4375</v>
      </c>
      <c r="D826" t="s">
        <v>100</v>
      </c>
      <c r="E826" t="s">
        <v>133</v>
      </c>
      <c r="F826" t="s">
        <v>9</v>
      </c>
      <c r="G826">
        <v>60</v>
      </c>
      <c r="H826" t="s">
        <v>10</v>
      </c>
      <c r="J826" t="s">
        <v>11</v>
      </c>
      <c r="K826" s="21">
        <v>37103</v>
      </c>
    </row>
    <row r="827" spans="1:11" x14ac:dyDescent="0.25">
      <c r="A827">
        <v>8881</v>
      </c>
      <c r="B827" t="s">
        <v>1428</v>
      </c>
      <c r="C827" s="5">
        <v>43573.427083333336</v>
      </c>
      <c r="D827" t="s">
        <v>100</v>
      </c>
      <c r="E827" t="s">
        <v>133</v>
      </c>
      <c r="F827" t="s">
        <v>9</v>
      </c>
      <c r="G827">
        <v>60</v>
      </c>
      <c r="H827" t="s">
        <v>10</v>
      </c>
      <c r="J827" t="s">
        <v>11</v>
      </c>
      <c r="K827" s="21">
        <v>36318</v>
      </c>
    </row>
    <row r="828" spans="1:11" x14ac:dyDescent="0.25">
      <c r="A828">
        <v>35982</v>
      </c>
      <c r="B828" t="s">
        <v>251</v>
      </c>
      <c r="C828" s="5">
        <v>43579.458333333336</v>
      </c>
      <c r="D828" t="s">
        <v>100</v>
      </c>
      <c r="E828" t="s">
        <v>133</v>
      </c>
      <c r="F828" t="s">
        <v>9</v>
      </c>
      <c r="G828">
        <v>60</v>
      </c>
      <c r="H828" t="s">
        <v>10</v>
      </c>
      <c r="J828" t="s">
        <v>11</v>
      </c>
      <c r="K828" s="21">
        <v>41514</v>
      </c>
    </row>
    <row r="829" spans="1:11" x14ac:dyDescent="0.25">
      <c r="A829">
        <v>35621</v>
      </c>
      <c r="B829" t="s">
        <v>1429</v>
      </c>
      <c r="C829" s="5">
        <v>43580.354166666664</v>
      </c>
      <c r="D829" t="s">
        <v>100</v>
      </c>
      <c r="E829" t="s">
        <v>133</v>
      </c>
      <c r="F829" t="s">
        <v>9</v>
      </c>
      <c r="G829">
        <v>60</v>
      </c>
      <c r="H829" t="s">
        <v>10</v>
      </c>
      <c r="J829" t="s">
        <v>11</v>
      </c>
      <c r="K829" s="21">
        <v>41619</v>
      </c>
    </row>
    <row r="830" spans="1:11" x14ac:dyDescent="0.25">
      <c r="A830">
        <v>34902</v>
      </c>
      <c r="B830" t="s">
        <v>1207</v>
      </c>
      <c r="C830" s="5">
        <v>43580.427083333336</v>
      </c>
      <c r="D830" t="s">
        <v>100</v>
      </c>
      <c r="E830" t="s">
        <v>133</v>
      </c>
      <c r="F830" t="s">
        <v>9</v>
      </c>
      <c r="G830">
        <v>60</v>
      </c>
      <c r="H830" t="s">
        <v>10</v>
      </c>
      <c r="J830" t="s">
        <v>11</v>
      </c>
      <c r="K830" s="21">
        <v>41297</v>
      </c>
    </row>
    <row r="831" spans="1:11" x14ac:dyDescent="0.25">
      <c r="A831">
        <v>6271</v>
      </c>
      <c r="B831" t="s">
        <v>103</v>
      </c>
      <c r="C831" s="5">
        <v>43578.552083333336</v>
      </c>
      <c r="D831" t="s">
        <v>100</v>
      </c>
      <c r="E831" t="s">
        <v>133</v>
      </c>
      <c r="F831" t="s">
        <v>9</v>
      </c>
      <c r="G831">
        <v>75</v>
      </c>
      <c r="H831" t="s">
        <v>10</v>
      </c>
      <c r="J831" t="s">
        <v>11</v>
      </c>
      <c r="K831" s="21">
        <v>28266</v>
      </c>
    </row>
    <row r="832" spans="1:11" x14ac:dyDescent="0.25">
      <c r="A832">
        <v>12282</v>
      </c>
      <c r="B832" t="s">
        <v>1147</v>
      </c>
      <c r="C832" s="5">
        <v>43566.34375</v>
      </c>
      <c r="D832" t="s">
        <v>100</v>
      </c>
      <c r="E832" t="s">
        <v>133</v>
      </c>
      <c r="F832" t="s">
        <v>9</v>
      </c>
      <c r="G832">
        <v>90</v>
      </c>
      <c r="H832" t="s">
        <v>10</v>
      </c>
      <c r="J832" t="s">
        <v>11</v>
      </c>
      <c r="K832" s="21">
        <v>32406</v>
      </c>
    </row>
    <row r="833" spans="1:11" x14ac:dyDescent="0.25">
      <c r="A833">
        <v>35907</v>
      </c>
      <c r="B833" t="s">
        <v>1029</v>
      </c>
      <c r="C833" s="5">
        <v>43584.34375</v>
      </c>
      <c r="D833" t="s">
        <v>268</v>
      </c>
      <c r="E833" t="s">
        <v>133</v>
      </c>
      <c r="F833" t="s">
        <v>9</v>
      </c>
      <c r="G833">
        <v>10</v>
      </c>
      <c r="H833" t="s">
        <v>10</v>
      </c>
      <c r="J833" t="s">
        <v>11</v>
      </c>
      <c r="K833" s="21">
        <v>20025</v>
      </c>
    </row>
    <row r="834" spans="1:11" x14ac:dyDescent="0.25">
      <c r="A834">
        <v>28466</v>
      </c>
      <c r="B834" t="s">
        <v>464</v>
      </c>
      <c r="C834" s="5">
        <v>43570.479166666664</v>
      </c>
      <c r="D834" t="s">
        <v>268</v>
      </c>
      <c r="E834" t="s">
        <v>133</v>
      </c>
      <c r="F834" t="s">
        <v>9</v>
      </c>
      <c r="G834">
        <v>15</v>
      </c>
      <c r="H834" t="s">
        <v>10</v>
      </c>
      <c r="I834">
        <v>0</v>
      </c>
      <c r="J834" t="s">
        <v>11</v>
      </c>
      <c r="K834" s="21">
        <v>16941</v>
      </c>
    </row>
    <row r="835" spans="1:11" x14ac:dyDescent="0.25">
      <c r="A835">
        <v>279</v>
      </c>
      <c r="B835" t="s">
        <v>1449</v>
      </c>
      <c r="C835" s="5">
        <v>43556.364583333336</v>
      </c>
      <c r="D835" t="s">
        <v>268</v>
      </c>
      <c r="E835" t="s">
        <v>133</v>
      </c>
      <c r="F835" t="s">
        <v>9</v>
      </c>
      <c r="G835">
        <v>30</v>
      </c>
      <c r="H835" t="s">
        <v>10</v>
      </c>
      <c r="J835" t="s">
        <v>11</v>
      </c>
      <c r="K835" s="21">
        <v>32580</v>
      </c>
    </row>
    <row r="836" spans="1:11" x14ac:dyDescent="0.25">
      <c r="A836">
        <v>29789</v>
      </c>
      <c r="B836" t="s">
        <v>781</v>
      </c>
      <c r="C836" s="5">
        <v>43556.395833333336</v>
      </c>
      <c r="D836" t="s">
        <v>268</v>
      </c>
      <c r="E836" t="s">
        <v>133</v>
      </c>
      <c r="F836" t="s">
        <v>9</v>
      </c>
      <c r="G836">
        <v>30</v>
      </c>
      <c r="H836" t="s">
        <v>10</v>
      </c>
      <c r="J836" t="s">
        <v>11</v>
      </c>
      <c r="K836" s="21">
        <v>18260</v>
      </c>
    </row>
    <row r="837" spans="1:11" x14ac:dyDescent="0.25">
      <c r="A837">
        <v>36057</v>
      </c>
      <c r="B837" t="s">
        <v>972</v>
      </c>
      <c r="C837" s="5">
        <v>43556.416666666664</v>
      </c>
      <c r="D837" t="s">
        <v>268</v>
      </c>
      <c r="E837" t="s">
        <v>133</v>
      </c>
      <c r="F837" t="s">
        <v>9</v>
      </c>
      <c r="G837">
        <v>30</v>
      </c>
      <c r="H837" t="s">
        <v>10</v>
      </c>
      <c r="I837">
        <v>0</v>
      </c>
      <c r="J837" t="s">
        <v>11</v>
      </c>
      <c r="K837" s="21">
        <v>23143</v>
      </c>
    </row>
    <row r="838" spans="1:11" x14ac:dyDescent="0.25">
      <c r="A838">
        <v>3189</v>
      </c>
      <c r="B838" t="s">
        <v>1073</v>
      </c>
      <c r="C838" s="5">
        <v>43560.354166666664</v>
      </c>
      <c r="D838" t="s">
        <v>268</v>
      </c>
      <c r="E838" t="s">
        <v>133</v>
      </c>
      <c r="F838" t="s">
        <v>9</v>
      </c>
      <c r="G838">
        <v>30</v>
      </c>
      <c r="H838" t="s">
        <v>10</v>
      </c>
      <c r="J838" t="s">
        <v>11</v>
      </c>
      <c r="K838" s="21">
        <v>20404</v>
      </c>
    </row>
    <row r="839" spans="1:11" x14ac:dyDescent="0.25">
      <c r="A839">
        <v>34001</v>
      </c>
      <c r="B839" t="s">
        <v>75</v>
      </c>
      <c r="C839" s="5">
        <v>43563.416666666664</v>
      </c>
      <c r="D839" t="s">
        <v>268</v>
      </c>
      <c r="E839" t="s">
        <v>133</v>
      </c>
      <c r="F839" t="s">
        <v>9</v>
      </c>
      <c r="G839">
        <v>30</v>
      </c>
      <c r="H839" t="s">
        <v>10</v>
      </c>
      <c r="J839" t="s">
        <v>11</v>
      </c>
      <c r="K839" s="21">
        <v>18683</v>
      </c>
    </row>
    <row r="840" spans="1:11" x14ac:dyDescent="0.25">
      <c r="A840">
        <v>20544</v>
      </c>
      <c r="B840" t="s">
        <v>216</v>
      </c>
      <c r="C840" s="5">
        <v>43563.4375</v>
      </c>
      <c r="D840" t="s">
        <v>268</v>
      </c>
      <c r="E840" t="s">
        <v>133</v>
      </c>
      <c r="F840" t="s">
        <v>9</v>
      </c>
      <c r="G840">
        <v>30</v>
      </c>
      <c r="H840" t="s">
        <v>10</v>
      </c>
      <c r="J840" t="s">
        <v>11</v>
      </c>
      <c r="K840" s="21">
        <v>21951</v>
      </c>
    </row>
    <row r="841" spans="1:11" x14ac:dyDescent="0.25">
      <c r="A841">
        <v>36016</v>
      </c>
      <c r="B841" t="s">
        <v>571</v>
      </c>
      <c r="C841" s="5">
        <v>43563.458333333336</v>
      </c>
      <c r="D841" t="s">
        <v>268</v>
      </c>
      <c r="E841" t="s">
        <v>133</v>
      </c>
      <c r="F841" t="s">
        <v>9</v>
      </c>
      <c r="G841">
        <v>30</v>
      </c>
      <c r="H841" t="s">
        <v>10</v>
      </c>
      <c r="I841">
        <v>0</v>
      </c>
      <c r="J841" t="s">
        <v>11</v>
      </c>
      <c r="K841" s="21">
        <v>36870</v>
      </c>
    </row>
    <row r="842" spans="1:11" x14ac:dyDescent="0.25">
      <c r="A842">
        <v>35907</v>
      </c>
      <c r="B842" t="s">
        <v>1029</v>
      </c>
      <c r="C842" s="5">
        <v>43563.59375</v>
      </c>
      <c r="D842" t="s">
        <v>268</v>
      </c>
      <c r="E842" t="s">
        <v>133</v>
      </c>
      <c r="F842" t="s">
        <v>9</v>
      </c>
      <c r="G842">
        <v>30</v>
      </c>
      <c r="H842" t="s">
        <v>10</v>
      </c>
      <c r="I842">
        <v>0</v>
      </c>
      <c r="J842" t="s">
        <v>11</v>
      </c>
      <c r="K842" s="21">
        <v>20025</v>
      </c>
    </row>
    <row r="843" spans="1:11" x14ac:dyDescent="0.25">
      <c r="A843">
        <v>36057</v>
      </c>
      <c r="B843" t="s">
        <v>972</v>
      </c>
      <c r="C843" s="5">
        <v>43563.614583333336</v>
      </c>
      <c r="D843" t="s">
        <v>268</v>
      </c>
      <c r="E843" t="s">
        <v>133</v>
      </c>
      <c r="F843" t="s">
        <v>9</v>
      </c>
      <c r="G843">
        <v>30</v>
      </c>
      <c r="H843" t="s">
        <v>10</v>
      </c>
      <c r="I843">
        <v>0</v>
      </c>
      <c r="J843" t="s">
        <v>11</v>
      </c>
      <c r="K843" s="21">
        <v>23143</v>
      </c>
    </row>
    <row r="844" spans="1:11" x14ac:dyDescent="0.25">
      <c r="A844">
        <v>22457</v>
      </c>
      <c r="B844" t="s">
        <v>519</v>
      </c>
      <c r="C844" s="5">
        <v>43566.4375</v>
      </c>
      <c r="D844" t="s">
        <v>268</v>
      </c>
      <c r="E844" t="s">
        <v>133</v>
      </c>
      <c r="F844" t="s">
        <v>9</v>
      </c>
      <c r="G844">
        <v>30</v>
      </c>
      <c r="H844" t="s">
        <v>10</v>
      </c>
      <c r="J844" t="s">
        <v>11</v>
      </c>
      <c r="K844" s="21">
        <v>11610</v>
      </c>
    </row>
    <row r="845" spans="1:11" x14ac:dyDescent="0.25">
      <c r="A845">
        <v>36557</v>
      </c>
      <c r="B845" t="s">
        <v>1454</v>
      </c>
      <c r="C845" s="5">
        <v>43566.520833333336</v>
      </c>
      <c r="D845" t="s">
        <v>268</v>
      </c>
      <c r="E845" t="s">
        <v>133</v>
      </c>
      <c r="F845" t="s">
        <v>9</v>
      </c>
      <c r="G845">
        <v>30</v>
      </c>
      <c r="H845" t="s">
        <v>10</v>
      </c>
      <c r="J845" t="s">
        <v>11</v>
      </c>
      <c r="K845" s="21">
        <v>20612</v>
      </c>
    </row>
    <row r="846" spans="1:11" x14ac:dyDescent="0.25">
      <c r="A846">
        <v>3189</v>
      </c>
      <c r="B846" t="s">
        <v>1073</v>
      </c>
      <c r="C846" s="5">
        <v>43570.364583333336</v>
      </c>
      <c r="D846" t="s">
        <v>268</v>
      </c>
      <c r="E846" t="s">
        <v>133</v>
      </c>
      <c r="F846" t="s">
        <v>9</v>
      </c>
      <c r="G846">
        <v>30</v>
      </c>
      <c r="H846" t="s">
        <v>10</v>
      </c>
      <c r="I846">
        <v>0</v>
      </c>
      <c r="J846" t="s">
        <v>11</v>
      </c>
      <c r="K846" s="21">
        <v>20404</v>
      </c>
    </row>
    <row r="847" spans="1:11" x14ac:dyDescent="0.25">
      <c r="A847">
        <v>34565</v>
      </c>
      <c r="B847" t="s">
        <v>1145</v>
      </c>
      <c r="C847" s="5">
        <v>43570.395833333336</v>
      </c>
      <c r="D847" t="s">
        <v>268</v>
      </c>
      <c r="E847" t="s">
        <v>133</v>
      </c>
      <c r="F847" t="s">
        <v>9</v>
      </c>
      <c r="G847">
        <v>30</v>
      </c>
      <c r="H847" t="s">
        <v>10</v>
      </c>
      <c r="I847">
        <v>0</v>
      </c>
      <c r="J847" t="s">
        <v>11</v>
      </c>
      <c r="K847" s="21">
        <v>18068</v>
      </c>
    </row>
    <row r="848" spans="1:11" x14ac:dyDescent="0.25">
      <c r="A848">
        <v>12590</v>
      </c>
      <c r="B848" t="s">
        <v>1455</v>
      </c>
      <c r="C848" s="5">
        <v>43570.458333333336</v>
      </c>
      <c r="D848" t="s">
        <v>268</v>
      </c>
      <c r="E848" t="s">
        <v>133</v>
      </c>
      <c r="F848" t="s">
        <v>9</v>
      </c>
      <c r="G848">
        <v>30</v>
      </c>
      <c r="H848" t="s">
        <v>10</v>
      </c>
      <c r="I848">
        <v>0</v>
      </c>
      <c r="J848" t="s">
        <v>11</v>
      </c>
      <c r="K848" s="21">
        <v>12439</v>
      </c>
    </row>
    <row r="849" spans="1:11" x14ac:dyDescent="0.25">
      <c r="A849">
        <v>34561</v>
      </c>
      <c r="B849" t="s">
        <v>517</v>
      </c>
      <c r="C849" s="5">
        <v>43570.46875</v>
      </c>
      <c r="D849" t="s">
        <v>268</v>
      </c>
      <c r="E849" t="s">
        <v>133</v>
      </c>
      <c r="F849" t="s">
        <v>9</v>
      </c>
      <c r="G849">
        <v>30</v>
      </c>
      <c r="H849" t="s">
        <v>10</v>
      </c>
      <c r="I849">
        <v>0</v>
      </c>
      <c r="J849" t="s">
        <v>11</v>
      </c>
      <c r="K849" s="21">
        <v>14348</v>
      </c>
    </row>
    <row r="850" spans="1:11" x14ac:dyDescent="0.25">
      <c r="A850">
        <v>35907</v>
      </c>
      <c r="B850" t="s">
        <v>1029</v>
      </c>
      <c r="C850" s="5">
        <v>43570.572916666664</v>
      </c>
      <c r="D850" t="s">
        <v>268</v>
      </c>
      <c r="E850" t="s">
        <v>133</v>
      </c>
      <c r="F850" t="s">
        <v>9</v>
      </c>
      <c r="G850">
        <v>30</v>
      </c>
      <c r="H850" t="s">
        <v>10</v>
      </c>
      <c r="J850" t="s">
        <v>11</v>
      </c>
      <c r="K850" s="21">
        <v>20025</v>
      </c>
    </row>
    <row r="851" spans="1:11" x14ac:dyDescent="0.25">
      <c r="A851">
        <v>36057</v>
      </c>
      <c r="B851" t="s">
        <v>972</v>
      </c>
      <c r="C851" s="5">
        <v>43570.59375</v>
      </c>
      <c r="D851" t="s">
        <v>268</v>
      </c>
      <c r="E851" t="s">
        <v>133</v>
      </c>
      <c r="F851" t="s">
        <v>9</v>
      </c>
      <c r="G851">
        <v>30</v>
      </c>
      <c r="H851" t="s">
        <v>10</v>
      </c>
      <c r="I851">
        <v>0</v>
      </c>
      <c r="J851" t="s">
        <v>11</v>
      </c>
      <c r="K851" s="21">
        <v>23143</v>
      </c>
    </row>
    <row r="852" spans="1:11" x14ac:dyDescent="0.25">
      <c r="A852">
        <v>31455</v>
      </c>
      <c r="B852" t="s">
        <v>493</v>
      </c>
      <c r="C852" s="5">
        <v>43570.614583333336</v>
      </c>
      <c r="D852" t="s">
        <v>268</v>
      </c>
      <c r="E852" t="s">
        <v>133</v>
      </c>
      <c r="F852" t="s">
        <v>9</v>
      </c>
      <c r="G852">
        <v>30</v>
      </c>
      <c r="H852" t="s">
        <v>10</v>
      </c>
      <c r="I852">
        <v>0</v>
      </c>
      <c r="J852" t="s">
        <v>11</v>
      </c>
      <c r="K852" s="21">
        <v>37957</v>
      </c>
    </row>
    <row r="853" spans="1:11" x14ac:dyDescent="0.25">
      <c r="A853">
        <v>35697</v>
      </c>
      <c r="B853" t="s">
        <v>892</v>
      </c>
      <c r="C853" s="5">
        <v>43573.489583333336</v>
      </c>
      <c r="D853" t="s">
        <v>268</v>
      </c>
      <c r="E853" t="s">
        <v>133</v>
      </c>
      <c r="F853" t="s">
        <v>9</v>
      </c>
      <c r="G853">
        <v>30</v>
      </c>
      <c r="H853" t="s">
        <v>10</v>
      </c>
      <c r="J853" t="s">
        <v>11</v>
      </c>
      <c r="K853" s="21">
        <v>20018</v>
      </c>
    </row>
    <row r="854" spans="1:11" x14ac:dyDescent="0.25">
      <c r="A854">
        <v>34244</v>
      </c>
      <c r="B854" t="s">
        <v>1456</v>
      </c>
      <c r="C854" s="5">
        <v>43573.5625</v>
      </c>
      <c r="D854" t="s">
        <v>268</v>
      </c>
      <c r="E854" t="s">
        <v>133</v>
      </c>
      <c r="F854" t="s">
        <v>9</v>
      </c>
      <c r="G854">
        <v>30</v>
      </c>
      <c r="H854" t="s">
        <v>10</v>
      </c>
      <c r="J854" t="s">
        <v>11</v>
      </c>
      <c r="K854" s="21">
        <v>16512</v>
      </c>
    </row>
    <row r="855" spans="1:11" x14ac:dyDescent="0.25">
      <c r="A855">
        <v>5206</v>
      </c>
      <c r="B855" t="s">
        <v>731</v>
      </c>
      <c r="C855" s="5">
        <v>43573.604166666664</v>
      </c>
      <c r="D855" t="s">
        <v>268</v>
      </c>
      <c r="E855" t="s">
        <v>133</v>
      </c>
      <c r="F855" t="s">
        <v>9</v>
      </c>
      <c r="G855">
        <v>30</v>
      </c>
      <c r="H855" t="s">
        <v>10</v>
      </c>
      <c r="I855">
        <v>0</v>
      </c>
      <c r="J855" t="s">
        <v>11</v>
      </c>
      <c r="K855" s="21">
        <v>33849</v>
      </c>
    </row>
    <row r="856" spans="1:11" x14ac:dyDescent="0.25">
      <c r="A856">
        <v>36057</v>
      </c>
      <c r="B856" t="s">
        <v>972</v>
      </c>
      <c r="C856" s="5">
        <v>43573.645833333336</v>
      </c>
      <c r="D856" t="s">
        <v>268</v>
      </c>
      <c r="E856" t="s">
        <v>133</v>
      </c>
      <c r="F856" t="s">
        <v>9</v>
      </c>
      <c r="G856">
        <v>30</v>
      </c>
      <c r="H856" t="s">
        <v>10</v>
      </c>
      <c r="J856" t="s">
        <v>11</v>
      </c>
      <c r="K856" s="21">
        <v>23143</v>
      </c>
    </row>
    <row r="857" spans="1:11" x14ac:dyDescent="0.25">
      <c r="A857">
        <v>33311</v>
      </c>
      <c r="B857" t="s">
        <v>462</v>
      </c>
      <c r="C857" s="5">
        <v>43580.458333333336</v>
      </c>
      <c r="D857" t="s">
        <v>268</v>
      </c>
      <c r="E857" t="s">
        <v>133</v>
      </c>
      <c r="F857" t="s">
        <v>9</v>
      </c>
      <c r="G857">
        <v>30</v>
      </c>
      <c r="H857" t="s">
        <v>10</v>
      </c>
      <c r="J857" t="s">
        <v>11</v>
      </c>
      <c r="K857" s="21">
        <v>29752</v>
      </c>
    </row>
    <row r="858" spans="1:11" x14ac:dyDescent="0.25">
      <c r="A858">
        <v>2703</v>
      </c>
      <c r="B858" t="s">
        <v>918</v>
      </c>
      <c r="C858" s="5">
        <v>43580.479166666664</v>
      </c>
      <c r="D858" t="s">
        <v>268</v>
      </c>
      <c r="E858" t="s">
        <v>133</v>
      </c>
      <c r="F858" t="s">
        <v>9</v>
      </c>
      <c r="G858">
        <v>30</v>
      </c>
      <c r="H858" t="s">
        <v>10</v>
      </c>
      <c r="I858">
        <v>0</v>
      </c>
      <c r="J858" t="s">
        <v>11</v>
      </c>
      <c r="K858" s="21">
        <v>16977</v>
      </c>
    </row>
    <row r="859" spans="1:11" x14ac:dyDescent="0.25">
      <c r="A859">
        <v>3189</v>
      </c>
      <c r="B859" t="s">
        <v>1073</v>
      </c>
      <c r="C859" s="5">
        <v>43580.5</v>
      </c>
      <c r="D859" t="s">
        <v>268</v>
      </c>
      <c r="E859" t="s">
        <v>133</v>
      </c>
      <c r="F859" t="s">
        <v>9</v>
      </c>
      <c r="G859">
        <v>30</v>
      </c>
      <c r="H859" t="s">
        <v>10</v>
      </c>
      <c r="J859" t="s">
        <v>11</v>
      </c>
      <c r="K859" s="21">
        <v>20404</v>
      </c>
    </row>
    <row r="860" spans="1:11" x14ac:dyDescent="0.25">
      <c r="A860">
        <v>36057</v>
      </c>
      <c r="B860" t="s">
        <v>972</v>
      </c>
      <c r="C860" s="5">
        <v>43580.53125</v>
      </c>
      <c r="D860" t="s">
        <v>268</v>
      </c>
      <c r="E860" t="s">
        <v>133</v>
      </c>
      <c r="F860" t="s">
        <v>9</v>
      </c>
      <c r="G860">
        <v>30</v>
      </c>
      <c r="H860" t="s">
        <v>10</v>
      </c>
      <c r="I860">
        <v>0</v>
      </c>
      <c r="J860" t="s">
        <v>11</v>
      </c>
      <c r="K860" s="21">
        <v>23143</v>
      </c>
    </row>
    <row r="861" spans="1:11" x14ac:dyDescent="0.25">
      <c r="A861">
        <v>36057</v>
      </c>
      <c r="B861" t="s">
        <v>972</v>
      </c>
      <c r="C861" s="5">
        <v>43584.375</v>
      </c>
      <c r="D861" t="s">
        <v>268</v>
      </c>
      <c r="E861" t="s">
        <v>133</v>
      </c>
      <c r="F861" t="s">
        <v>9</v>
      </c>
      <c r="G861">
        <v>30</v>
      </c>
      <c r="H861" t="s">
        <v>10</v>
      </c>
      <c r="J861" t="s">
        <v>11</v>
      </c>
      <c r="K861" s="21">
        <v>23143</v>
      </c>
    </row>
    <row r="862" spans="1:11" x14ac:dyDescent="0.25">
      <c r="A862">
        <v>18834</v>
      </c>
      <c r="B862" t="s">
        <v>1030</v>
      </c>
      <c r="C862" s="5">
        <v>43584.395833333336</v>
      </c>
      <c r="D862" t="s">
        <v>268</v>
      </c>
      <c r="E862" t="s">
        <v>133</v>
      </c>
      <c r="F862" t="s">
        <v>9</v>
      </c>
      <c r="G862">
        <v>30</v>
      </c>
      <c r="H862" t="s">
        <v>10</v>
      </c>
      <c r="J862" t="s">
        <v>11</v>
      </c>
      <c r="K862" s="21">
        <v>28997</v>
      </c>
    </row>
    <row r="863" spans="1:11" x14ac:dyDescent="0.25">
      <c r="A863">
        <v>26160</v>
      </c>
      <c r="B863" t="s">
        <v>457</v>
      </c>
      <c r="C863" s="5">
        <v>43584.46875</v>
      </c>
      <c r="D863" t="s">
        <v>268</v>
      </c>
      <c r="E863" t="s">
        <v>133</v>
      </c>
      <c r="F863" t="s">
        <v>9</v>
      </c>
      <c r="G863">
        <v>30</v>
      </c>
      <c r="H863" t="s">
        <v>10</v>
      </c>
      <c r="I863">
        <v>0</v>
      </c>
      <c r="J863" t="s">
        <v>11</v>
      </c>
      <c r="K863" s="21">
        <v>18076</v>
      </c>
    </row>
    <row r="864" spans="1:11" x14ac:dyDescent="0.25">
      <c r="A864">
        <v>9833</v>
      </c>
      <c r="B864" t="s">
        <v>1430</v>
      </c>
      <c r="C864" s="5">
        <v>43584.479166666664</v>
      </c>
      <c r="D864" t="s">
        <v>268</v>
      </c>
      <c r="E864" t="s">
        <v>133</v>
      </c>
      <c r="F864" t="s">
        <v>9</v>
      </c>
      <c r="G864">
        <v>30</v>
      </c>
      <c r="H864" t="s">
        <v>10</v>
      </c>
      <c r="J864" t="s">
        <v>11</v>
      </c>
      <c r="K864" s="21">
        <v>23682</v>
      </c>
    </row>
    <row r="865" spans="1:11" x14ac:dyDescent="0.25">
      <c r="A865">
        <v>28466</v>
      </c>
      <c r="B865" t="s">
        <v>464</v>
      </c>
      <c r="C865" s="5">
        <v>43584.5625</v>
      </c>
      <c r="D865" t="s">
        <v>268</v>
      </c>
      <c r="E865" t="s">
        <v>133</v>
      </c>
      <c r="F865" t="s">
        <v>9</v>
      </c>
      <c r="G865">
        <v>30</v>
      </c>
      <c r="H865" t="s">
        <v>10</v>
      </c>
      <c r="J865" t="s">
        <v>11</v>
      </c>
      <c r="K865" s="21">
        <v>16941</v>
      </c>
    </row>
    <row r="866" spans="1:11" x14ac:dyDescent="0.25">
      <c r="A866">
        <v>22457</v>
      </c>
      <c r="B866" t="s">
        <v>519</v>
      </c>
      <c r="C866" s="5">
        <v>43584.583333333336</v>
      </c>
      <c r="D866" t="s">
        <v>268</v>
      </c>
      <c r="E866" t="s">
        <v>133</v>
      </c>
      <c r="F866" t="s">
        <v>9</v>
      </c>
      <c r="G866">
        <v>30</v>
      </c>
      <c r="H866" t="s">
        <v>10</v>
      </c>
      <c r="J866" t="s">
        <v>11</v>
      </c>
      <c r="K866" s="21">
        <v>11610</v>
      </c>
    </row>
    <row r="867" spans="1:11" x14ac:dyDescent="0.25">
      <c r="A867">
        <v>31078</v>
      </c>
      <c r="B867" t="s">
        <v>1450</v>
      </c>
      <c r="C867" s="5">
        <v>43556.583333333336</v>
      </c>
      <c r="D867" t="s">
        <v>268</v>
      </c>
      <c r="E867" t="s">
        <v>133</v>
      </c>
      <c r="F867" t="s">
        <v>9</v>
      </c>
      <c r="G867">
        <v>45</v>
      </c>
      <c r="H867" t="s">
        <v>10</v>
      </c>
      <c r="J867" t="s">
        <v>11</v>
      </c>
      <c r="K867" s="21">
        <v>40319</v>
      </c>
    </row>
    <row r="868" spans="1:11" x14ac:dyDescent="0.25">
      <c r="A868">
        <v>35907</v>
      </c>
      <c r="B868" t="s">
        <v>1029</v>
      </c>
      <c r="C868" s="5">
        <v>43556.614583333336</v>
      </c>
      <c r="D868" t="s">
        <v>268</v>
      </c>
      <c r="E868" t="s">
        <v>133</v>
      </c>
      <c r="F868" t="s">
        <v>9</v>
      </c>
      <c r="G868">
        <v>45</v>
      </c>
      <c r="H868" t="s">
        <v>10</v>
      </c>
      <c r="J868" t="s">
        <v>11</v>
      </c>
      <c r="K868" s="21">
        <v>20025</v>
      </c>
    </row>
    <row r="869" spans="1:11" x14ac:dyDescent="0.25">
      <c r="A869">
        <v>28466</v>
      </c>
      <c r="B869" t="s">
        <v>464</v>
      </c>
      <c r="C869" s="5">
        <v>43560.375</v>
      </c>
      <c r="D869" t="s">
        <v>268</v>
      </c>
      <c r="E869" t="s">
        <v>133</v>
      </c>
      <c r="F869" t="s">
        <v>9</v>
      </c>
      <c r="G869">
        <v>45</v>
      </c>
      <c r="H869" t="s">
        <v>10</v>
      </c>
      <c r="I869">
        <v>0</v>
      </c>
      <c r="J869" t="s">
        <v>11</v>
      </c>
      <c r="K869" s="21">
        <v>16941</v>
      </c>
    </row>
    <row r="870" spans="1:11" x14ac:dyDescent="0.25">
      <c r="A870">
        <v>32420</v>
      </c>
      <c r="B870" t="s">
        <v>14</v>
      </c>
      <c r="C870" s="5">
        <v>43560.40625</v>
      </c>
      <c r="D870" t="s">
        <v>268</v>
      </c>
      <c r="E870" t="s">
        <v>133</v>
      </c>
      <c r="F870" t="s">
        <v>9</v>
      </c>
      <c r="G870">
        <v>45</v>
      </c>
      <c r="H870" t="s">
        <v>10</v>
      </c>
      <c r="J870" t="s">
        <v>11</v>
      </c>
      <c r="K870" s="21">
        <v>17970</v>
      </c>
    </row>
    <row r="871" spans="1:11" x14ac:dyDescent="0.25">
      <c r="A871">
        <v>33311</v>
      </c>
      <c r="B871" t="s">
        <v>462</v>
      </c>
      <c r="C871" s="5">
        <v>43560.4375</v>
      </c>
      <c r="D871" t="s">
        <v>268</v>
      </c>
      <c r="E871" t="s">
        <v>133</v>
      </c>
      <c r="F871" t="s">
        <v>9</v>
      </c>
      <c r="G871">
        <v>45</v>
      </c>
      <c r="H871" t="s">
        <v>10</v>
      </c>
      <c r="J871" t="s">
        <v>11</v>
      </c>
      <c r="K871" s="21">
        <v>29752</v>
      </c>
    </row>
    <row r="872" spans="1:11" x14ac:dyDescent="0.25">
      <c r="A872">
        <v>2703</v>
      </c>
      <c r="B872" t="s">
        <v>918</v>
      </c>
      <c r="C872" s="5">
        <v>43560.46875</v>
      </c>
      <c r="D872" t="s">
        <v>268</v>
      </c>
      <c r="E872" t="s">
        <v>133</v>
      </c>
      <c r="F872" t="s">
        <v>9</v>
      </c>
      <c r="G872">
        <v>45</v>
      </c>
      <c r="H872" t="s">
        <v>10</v>
      </c>
      <c r="J872" t="s">
        <v>11</v>
      </c>
      <c r="K872" s="21">
        <v>16977</v>
      </c>
    </row>
    <row r="873" spans="1:11" x14ac:dyDescent="0.25">
      <c r="A873">
        <v>26160</v>
      </c>
      <c r="B873" t="s">
        <v>457</v>
      </c>
      <c r="C873" s="5">
        <v>43563.5625</v>
      </c>
      <c r="D873" t="s">
        <v>268</v>
      </c>
      <c r="E873" t="s">
        <v>133</v>
      </c>
      <c r="F873" t="s">
        <v>9</v>
      </c>
      <c r="G873">
        <v>45</v>
      </c>
      <c r="H873" t="s">
        <v>10</v>
      </c>
      <c r="J873" t="s">
        <v>11</v>
      </c>
      <c r="K873" s="21">
        <v>18076</v>
      </c>
    </row>
    <row r="874" spans="1:11" x14ac:dyDescent="0.25">
      <c r="A874">
        <v>30720</v>
      </c>
      <c r="B874" t="s">
        <v>613</v>
      </c>
      <c r="C874" s="5">
        <v>43563.645833333336</v>
      </c>
      <c r="D874" t="s">
        <v>268</v>
      </c>
      <c r="E874" t="s">
        <v>133</v>
      </c>
      <c r="F874" t="s">
        <v>9</v>
      </c>
      <c r="G874">
        <v>45</v>
      </c>
      <c r="H874" t="s">
        <v>10</v>
      </c>
      <c r="J874" t="s">
        <v>11</v>
      </c>
      <c r="K874" s="21">
        <v>36161</v>
      </c>
    </row>
    <row r="875" spans="1:11" x14ac:dyDescent="0.25">
      <c r="A875">
        <v>36555</v>
      </c>
      <c r="B875" t="s">
        <v>1452</v>
      </c>
      <c r="C875" s="5">
        <v>43566.385416666664</v>
      </c>
      <c r="D875" t="s">
        <v>268</v>
      </c>
      <c r="E875" t="s">
        <v>133</v>
      </c>
      <c r="F875" t="s">
        <v>9</v>
      </c>
      <c r="G875">
        <v>45</v>
      </c>
      <c r="H875" t="s">
        <v>10</v>
      </c>
      <c r="J875" t="s">
        <v>11</v>
      </c>
      <c r="K875" s="21">
        <v>19068</v>
      </c>
    </row>
    <row r="876" spans="1:11" x14ac:dyDescent="0.25">
      <c r="A876">
        <v>18367</v>
      </c>
      <c r="B876" t="s">
        <v>1453</v>
      </c>
      <c r="C876" s="5">
        <v>43566.416666666664</v>
      </c>
      <c r="D876" t="s">
        <v>268</v>
      </c>
      <c r="E876" t="s">
        <v>133</v>
      </c>
      <c r="F876" t="s">
        <v>9</v>
      </c>
      <c r="G876">
        <v>45</v>
      </c>
      <c r="H876" t="s">
        <v>10</v>
      </c>
      <c r="I876">
        <v>0</v>
      </c>
      <c r="J876" t="s">
        <v>11</v>
      </c>
      <c r="K876" s="21">
        <v>32232</v>
      </c>
    </row>
    <row r="877" spans="1:11" x14ac:dyDescent="0.25">
      <c r="A877">
        <v>32420</v>
      </c>
      <c r="B877" t="s">
        <v>14</v>
      </c>
      <c r="C877" s="5">
        <v>43573.395833333336</v>
      </c>
      <c r="D877" t="s">
        <v>268</v>
      </c>
      <c r="E877" t="s">
        <v>133</v>
      </c>
      <c r="F877" t="s">
        <v>9</v>
      </c>
      <c r="G877">
        <v>45</v>
      </c>
      <c r="H877" t="s">
        <v>10</v>
      </c>
      <c r="J877" t="s">
        <v>11</v>
      </c>
      <c r="K877" s="21">
        <v>17970</v>
      </c>
    </row>
    <row r="878" spans="1:11" x14ac:dyDescent="0.25">
      <c r="A878">
        <v>33311</v>
      </c>
      <c r="B878" t="s">
        <v>462</v>
      </c>
      <c r="C878" s="5">
        <v>43573.458333333336</v>
      </c>
      <c r="D878" t="s">
        <v>268</v>
      </c>
      <c r="E878" t="s">
        <v>133</v>
      </c>
      <c r="F878" t="s">
        <v>9</v>
      </c>
      <c r="G878">
        <v>45</v>
      </c>
      <c r="H878" t="s">
        <v>10</v>
      </c>
      <c r="J878" t="s">
        <v>11</v>
      </c>
      <c r="K878" s="21">
        <v>29752</v>
      </c>
    </row>
    <row r="879" spans="1:11" x14ac:dyDescent="0.25">
      <c r="A879">
        <v>12550</v>
      </c>
      <c r="B879" t="s">
        <v>1457</v>
      </c>
      <c r="C879" s="5">
        <v>43579.583333333336</v>
      </c>
      <c r="D879" t="s">
        <v>268</v>
      </c>
      <c r="E879" t="s">
        <v>133</v>
      </c>
      <c r="F879" t="s">
        <v>9</v>
      </c>
      <c r="G879">
        <v>45</v>
      </c>
      <c r="H879" t="s">
        <v>10</v>
      </c>
      <c r="J879" t="s">
        <v>11</v>
      </c>
      <c r="K879" s="21">
        <v>22264</v>
      </c>
    </row>
    <row r="880" spans="1:11" x14ac:dyDescent="0.25">
      <c r="A880">
        <v>32420</v>
      </c>
      <c r="B880" t="s">
        <v>14</v>
      </c>
      <c r="C880" s="5">
        <v>43580.4375</v>
      </c>
      <c r="D880" t="s">
        <v>268</v>
      </c>
      <c r="E880" t="s">
        <v>133</v>
      </c>
      <c r="F880" t="s">
        <v>9</v>
      </c>
      <c r="G880">
        <v>45</v>
      </c>
      <c r="H880" t="s">
        <v>10</v>
      </c>
      <c r="I880">
        <v>0</v>
      </c>
      <c r="J880" t="s">
        <v>11</v>
      </c>
      <c r="K880" s="21">
        <v>17970</v>
      </c>
    </row>
    <row r="881" spans="1:11" x14ac:dyDescent="0.25">
      <c r="A881">
        <v>12550</v>
      </c>
      <c r="B881" t="s">
        <v>1457</v>
      </c>
      <c r="C881" s="5">
        <v>43581.604166666664</v>
      </c>
      <c r="D881" t="s">
        <v>268</v>
      </c>
      <c r="E881" t="s">
        <v>133</v>
      </c>
      <c r="F881" t="s">
        <v>9</v>
      </c>
      <c r="G881">
        <v>45</v>
      </c>
      <c r="H881" t="s">
        <v>10</v>
      </c>
      <c r="J881" t="s">
        <v>11</v>
      </c>
      <c r="K881" s="21">
        <v>22264</v>
      </c>
    </row>
    <row r="882" spans="1:11" x14ac:dyDescent="0.25">
      <c r="A882">
        <v>32888</v>
      </c>
      <c r="B882" t="s">
        <v>405</v>
      </c>
      <c r="C882" s="5">
        <v>43563.520833333336</v>
      </c>
      <c r="D882" t="s">
        <v>268</v>
      </c>
      <c r="E882" t="s">
        <v>133</v>
      </c>
      <c r="F882" t="s">
        <v>9</v>
      </c>
      <c r="G882">
        <v>60</v>
      </c>
      <c r="H882" t="s">
        <v>10</v>
      </c>
      <c r="J882" t="s">
        <v>11</v>
      </c>
      <c r="K882" s="21">
        <v>16675</v>
      </c>
    </row>
    <row r="883" spans="1:11" x14ac:dyDescent="0.25">
      <c r="A883">
        <v>1025</v>
      </c>
      <c r="B883" t="s">
        <v>465</v>
      </c>
      <c r="C883" s="5">
        <v>43566.458333333336</v>
      </c>
      <c r="D883" t="s">
        <v>268</v>
      </c>
      <c r="E883" t="s">
        <v>133</v>
      </c>
      <c r="F883" t="s">
        <v>9</v>
      </c>
      <c r="G883">
        <v>60</v>
      </c>
      <c r="H883" t="s">
        <v>10</v>
      </c>
      <c r="J883" t="s">
        <v>11</v>
      </c>
      <c r="K883" s="21">
        <v>28999</v>
      </c>
    </row>
    <row r="884" spans="1:11" x14ac:dyDescent="0.25">
      <c r="A884">
        <v>34429</v>
      </c>
      <c r="B884" t="s">
        <v>451</v>
      </c>
      <c r="C884" s="5">
        <v>43566.635416666664</v>
      </c>
      <c r="D884" t="s">
        <v>268</v>
      </c>
      <c r="E884" t="s">
        <v>133</v>
      </c>
      <c r="F884" t="s">
        <v>9</v>
      </c>
      <c r="G884">
        <v>60</v>
      </c>
      <c r="H884" t="s">
        <v>10</v>
      </c>
      <c r="I884">
        <v>0</v>
      </c>
      <c r="J884" t="s">
        <v>11</v>
      </c>
      <c r="K884" s="21">
        <v>38626</v>
      </c>
    </row>
    <row r="885" spans="1:11" x14ac:dyDescent="0.25">
      <c r="A885">
        <v>18834</v>
      </c>
      <c r="B885" t="s">
        <v>1030</v>
      </c>
      <c r="C885" s="5">
        <v>43570.416666666664</v>
      </c>
      <c r="D885" t="s">
        <v>268</v>
      </c>
      <c r="E885" t="s">
        <v>133</v>
      </c>
      <c r="F885" t="s">
        <v>9</v>
      </c>
      <c r="G885">
        <v>60</v>
      </c>
      <c r="H885" t="s">
        <v>10</v>
      </c>
      <c r="J885" t="s">
        <v>11</v>
      </c>
      <c r="K885" s="21">
        <v>28997</v>
      </c>
    </row>
    <row r="886" spans="1:11" x14ac:dyDescent="0.25">
      <c r="A886">
        <v>25584</v>
      </c>
      <c r="B886" t="s">
        <v>771</v>
      </c>
      <c r="C886" s="5">
        <v>43570.520833333336</v>
      </c>
      <c r="D886" t="s">
        <v>268</v>
      </c>
      <c r="E886" t="s">
        <v>133</v>
      </c>
      <c r="F886" t="s">
        <v>9</v>
      </c>
      <c r="G886">
        <v>60</v>
      </c>
      <c r="H886" t="s">
        <v>10</v>
      </c>
      <c r="I886">
        <v>0</v>
      </c>
      <c r="J886" t="s">
        <v>11</v>
      </c>
      <c r="K886" s="21">
        <v>34399</v>
      </c>
    </row>
    <row r="887" spans="1:11" x14ac:dyDescent="0.25">
      <c r="A887">
        <v>1025</v>
      </c>
      <c r="B887" t="s">
        <v>465</v>
      </c>
      <c r="C887" s="5">
        <v>43573.427083333336</v>
      </c>
      <c r="D887" t="s">
        <v>268</v>
      </c>
      <c r="E887" t="s">
        <v>133</v>
      </c>
      <c r="F887" t="s">
        <v>9</v>
      </c>
      <c r="G887">
        <v>60</v>
      </c>
      <c r="H887" t="s">
        <v>10</v>
      </c>
      <c r="I887">
        <v>0</v>
      </c>
      <c r="J887" t="s">
        <v>11</v>
      </c>
      <c r="K887" s="21">
        <v>28999</v>
      </c>
    </row>
    <row r="888" spans="1:11" x14ac:dyDescent="0.25">
      <c r="A888">
        <v>34429</v>
      </c>
      <c r="B888" t="s">
        <v>451</v>
      </c>
      <c r="C888" s="5">
        <v>43580.552083333336</v>
      </c>
      <c r="D888" t="s">
        <v>268</v>
      </c>
      <c r="E888" t="s">
        <v>133</v>
      </c>
      <c r="F888" t="s">
        <v>9</v>
      </c>
      <c r="G888">
        <v>60</v>
      </c>
      <c r="H888" t="s">
        <v>10</v>
      </c>
      <c r="J888" t="s">
        <v>11</v>
      </c>
      <c r="K888" s="21">
        <v>38626</v>
      </c>
    </row>
    <row r="889" spans="1:11" x14ac:dyDescent="0.25">
      <c r="A889">
        <v>25584</v>
      </c>
      <c r="B889" t="s">
        <v>771</v>
      </c>
      <c r="C889" s="5">
        <v>43556.520833333336</v>
      </c>
      <c r="D889" t="s">
        <v>268</v>
      </c>
      <c r="E889" t="s">
        <v>133</v>
      </c>
      <c r="F889" t="s">
        <v>9</v>
      </c>
      <c r="G889">
        <v>75</v>
      </c>
      <c r="H889" t="s">
        <v>10</v>
      </c>
      <c r="I889">
        <v>0</v>
      </c>
      <c r="J889" t="s">
        <v>11</v>
      </c>
      <c r="K889" s="21">
        <v>34399</v>
      </c>
    </row>
    <row r="890" spans="1:11" x14ac:dyDescent="0.25">
      <c r="A890">
        <v>35936</v>
      </c>
      <c r="B890" t="s">
        <v>1451</v>
      </c>
      <c r="C890" s="5">
        <v>43563.364583333336</v>
      </c>
      <c r="D890" t="s">
        <v>268</v>
      </c>
      <c r="E890" t="s">
        <v>133</v>
      </c>
      <c r="F890" t="s">
        <v>9</v>
      </c>
      <c r="G890">
        <v>75</v>
      </c>
      <c r="H890" t="s">
        <v>10</v>
      </c>
      <c r="J890" t="s">
        <v>11</v>
      </c>
      <c r="K890" s="21">
        <v>39868</v>
      </c>
    </row>
    <row r="891" spans="1:11" x14ac:dyDescent="0.25">
      <c r="A891">
        <v>30882</v>
      </c>
      <c r="B891" t="s">
        <v>463</v>
      </c>
      <c r="C891" s="5">
        <v>43580.385416666664</v>
      </c>
      <c r="D891" t="s">
        <v>268</v>
      </c>
      <c r="E891" t="s">
        <v>133</v>
      </c>
      <c r="F891" t="s">
        <v>9</v>
      </c>
      <c r="G891">
        <v>75</v>
      </c>
      <c r="H891" t="s">
        <v>10</v>
      </c>
      <c r="J891" t="s">
        <v>11</v>
      </c>
      <c r="K891" s="21">
        <v>19388</v>
      </c>
    </row>
    <row r="892" spans="1:11" x14ac:dyDescent="0.25">
      <c r="A892">
        <v>36301</v>
      </c>
      <c r="B892" t="s">
        <v>419</v>
      </c>
      <c r="C892" s="5">
        <v>43584.416666666664</v>
      </c>
      <c r="D892" t="s">
        <v>268</v>
      </c>
      <c r="E892" t="s">
        <v>133</v>
      </c>
      <c r="F892" t="s">
        <v>9</v>
      </c>
      <c r="G892">
        <v>75</v>
      </c>
      <c r="H892" t="s">
        <v>10</v>
      </c>
      <c r="J892" t="s">
        <v>11</v>
      </c>
      <c r="K892" s="21">
        <v>36819</v>
      </c>
    </row>
    <row r="893" spans="1:11" x14ac:dyDescent="0.25">
      <c r="A893">
        <v>36055</v>
      </c>
      <c r="B893" t="s">
        <v>1028</v>
      </c>
      <c r="C893" s="5">
        <v>43584.604166666664</v>
      </c>
      <c r="D893" t="s">
        <v>268</v>
      </c>
      <c r="E893" t="s">
        <v>133</v>
      </c>
      <c r="F893" t="s">
        <v>9</v>
      </c>
      <c r="G893">
        <v>75</v>
      </c>
      <c r="H893" t="s">
        <v>10</v>
      </c>
      <c r="I893">
        <v>0</v>
      </c>
      <c r="J893" t="s">
        <v>11</v>
      </c>
      <c r="K893" s="21">
        <v>39428</v>
      </c>
    </row>
    <row r="894" spans="1:11" x14ac:dyDescent="0.25">
      <c r="A894">
        <v>34561</v>
      </c>
      <c r="B894" t="s">
        <v>517</v>
      </c>
      <c r="C894" s="5">
        <v>43556.4375</v>
      </c>
      <c r="D894" t="s">
        <v>268</v>
      </c>
      <c r="E894" t="s">
        <v>133</v>
      </c>
      <c r="F894" t="s">
        <v>9</v>
      </c>
      <c r="G894">
        <v>90</v>
      </c>
      <c r="H894" t="s">
        <v>10</v>
      </c>
      <c r="J894" t="s">
        <v>11</v>
      </c>
      <c r="K894" s="21">
        <v>14348</v>
      </c>
    </row>
    <row r="895" spans="1:11" x14ac:dyDescent="0.25">
      <c r="A895">
        <v>25584</v>
      </c>
      <c r="B895" t="s">
        <v>771</v>
      </c>
      <c r="C895" s="5">
        <v>43579.520833333336</v>
      </c>
      <c r="D895" t="s">
        <v>268</v>
      </c>
      <c r="E895" t="s">
        <v>133</v>
      </c>
      <c r="F895" t="s">
        <v>9</v>
      </c>
      <c r="G895">
        <v>90</v>
      </c>
      <c r="H895" t="s">
        <v>10</v>
      </c>
      <c r="J895" t="s">
        <v>11</v>
      </c>
      <c r="K895" s="21">
        <v>34399</v>
      </c>
    </row>
    <row r="896" spans="1:11" x14ac:dyDescent="0.25">
      <c r="A896">
        <v>20145</v>
      </c>
      <c r="B896" t="s">
        <v>1458</v>
      </c>
      <c r="C896" s="5">
        <v>43557.375</v>
      </c>
      <c r="D896" t="s">
        <v>106</v>
      </c>
      <c r="E896" t="s">
        <v>1749</v>
      </c>
      <c r="F896" t="s">
        <v>9</v>
      </c>
      <c r="G896">
        <v>5</v>
      </c>
      <c r="H896" t="s">
        <v>10</v>
      </c>
      <c r="I896">
        <v>0</v>
      </c>
      <c r="J896" t="s">
        <v>11</v>
      </c>
      <c r="K896" s="21">
        <v>17765</v>
      </c>
    </row>
    <row r="897" spans="1:11" x14ac:dyDescent="0.25">
      <c r="A897">
        <v>1868</v>
      </c>
      <c r="B897" t="s">
        <v>1459</v>
      </c>
      <c r="C897" s="5">
        <v>43557.479166666664</v>
      </c>
      <c r="D897" t="s">
        <v>106</v>
      </c>
      <c r="E897" t="s">
        <v>1749</v>
      </c>
      <c r="F897" t="s">
        <v>9</v>
      </c>
      <c r="G897">
        <v>5</v>
      </c>
      <c r="H897" t="s">
        <v>10</v>
      </c>
      <c r="I897">
        <v>0</v>
      </c>
      <c r="J897" t="s">
        <v>11</v>
      </c>
      <c r="K897" s="21">
        <v>22832</v>
      </c>
    </row>
    <row r="898" spans="1:11" x14ac:dyDescent="0.25">
      <c r="A898">
        <v>25779</v>
      </c>
      <c r="B898" t="s">
        <v>1146</v>
      </c>
      <c r="C898" s="5">
        <v>43557.541666666664</v>
      </c>
      <c r="D898" t="s">
        <v>106</v>
      </c>
      <c r="E898" t="s">
        <v>1749</v>
      </c>
      <c r="F898" t="s">
        <v>9</v>
      </c>
      <c r="G898">
        <v>10</v>
      </c>
      <c r="H898" t="s">
        <v>10</v>
      </c>
      <c r="I898">
        <v>0</v>
      </c>
      <c r="J898" t="s">
        <v>11</v>
      </c>
      <c r="K898" s="21">
        <v>17888</v>
      </c>
    </row>
    <row r="899" spans="1:11" x14ac:dyDescent="0.25">
      <c r="A899">
        <v>6105</v>
      </c>
      <c r="B899" t="s">
        <v>1461</v>
      </c>
      <c r="C899" s="5">
        <v>43557.583333333336</v>
      </c>
      <c r="D899" t="s">
        <v>106</v>
      </c>
      <c r="E899" t="s">
        <v>1749</v>
      </c>
      <c r="F899" t="s">
        <v>9</v>
      </c>
      <c r="G899">
        <v>10</v>
      </c>
      <c r="H899" t="s">
        <v>10</v>
      </c>
      <c r="I899">
        <v>0</v>
      </c>
      <c r="J899" t="s">
        <v>11</v>
      </c>
      <c r="K899" s="21">
        <v>18742</v>
      </c>
    </row>
    <row r="900" spans="1:11" x14ac:dyDescent="0.25">
      <c r="A900">
        <v>12019</v>
      </c>
      <c r="B900" t="s">
        <v>1467</v>
      </c>
      <c r="C900" s="5">
        <v>43564.357638888891</v>
      </c>
      <c r="D900" t="s">
        <v>106</v>
      </c>
      <c r="E900" t="s">
        <v>1749</v>
      </c>
      <c r="F900" t="s">
        <v>9</v>
      </c>
      <c r="G900">
        <v>10</v>
      </c>
      <c r="H900" t="s">
        <v>10</v>
      </c>
      <c r="I900">
        <v>0</v>
      </c>
      <c r="J900" t="s">
        <v>11</v>
      </c>
      <c r="K900" s="21">
        <v>13461</v>
      </c>
    </row>
    <row r="901" spans="1:11" x14ac:dyDescent="0.25">
      <c r="A901">
        <v>13290</v>
      </c>
      <c r="B901" t="s">
        <v>1469</v>
      </c>
      <c r="C901" s="5">
        <v>43564.416666666664</v>
      </c>
      <c r="D901" t="s">
        <v>106</v>
      </c>
      <c r="E901" t="s">
        <v>1749</v>
      </c>
      <c r="F901" t="s">
        <v>9</v>
      </c>
      <c r="G901">
        <v>10</v>
      </c>
      <c r="H901" t="s">
        <v>10</v>
      </c>
      <c r="I901">
        <v>0</v>
      </c>
      <c r="J901" t="s">
        <v>17</v>
      </c>
      <c r="K901" s="21">
        <v>16157</v>
      </c>
    </row>
    <row r="902" spans="1:11" x14ac:dyDescent="0.25">
      <c r="A902">
        <v>12805</v>
      </c>
      <c r="B902" t="s">
        <v>1470</v>
      </c>
      <c r="C902" s="5">
        <v>43564.4375</v>
      </c>
      <c r="D902" t="s">
        <v>106</v>
      </c>
      <c r="E902" t="s">
        <v>1749</v>
      </c>
      <c r="F902" t="s">
        <v>9</v>
      </c>
      <c r="G902">
        <v>10</v>
      </c>
      <c r="H902" t="s">
        <v>10</v>
      </c>
      <c r="I902">
        <v>0</v>
      </c>
      <c r="J902" t="s">
        <v>11</v>
      </c>
      <c r="K902" s="21">
        <v>14722</v>
      </c>
    </row>
    <row r="903" spans="1:11" x14ac:dyDescent="0.25">
      <c r="A903">
        <v>14951</v>
      </c>
      <c r="B903" t="s">
        <v>1471</v>
      </c>
      <c r="C903" s="5">
        <v>43564.479166666664</v>
      </c>
      <c r="D903" t="s">
        <v>106</v>
      </c>
      <c r="E903" t="s">
        <v>1749</v>
      </c>
      <c r="F903" t="s">
        <v>9</v>
      </c>
      <c r="G903">
        <v>10</v>
      </c>
      <c r="H903" t="s">
        <v>10</v>
      </c>
      <c r="I903">
        <v>0</v>
      </c>
      <c r="J903" t="s">
        <v>11</v>
      </c>
      <c r="K903" s="21">
        <v>14062</v>
      </c>
    </row>
    <row r="904" spans="1:11" x14ac:dyDescent="0.25">
      <c r="A904">
        <v>12161</v>
      </c>
      <c r="B904" t="s">
        <v>1473</v>
      </c>
      <c r="C904" s="5">
        <v>43571.583333333336</v>
      </c>
      <c r="D904" t="s">
        <v>106</v>
      </c>
      <c r="E904" t="s">
        <v>1749</v>
      </c>
      <c r="F904" t="s">
        <v>9</v>
      </c>
      <c r="G904">
        <v>10</v>
      </c>
      <c r="H904" t="s">
        <v>10</v>
      </c>
      <c r="I904">
        <v>0</v>
      </c>
      <c r="J904" t="s">
        <v>11</v>
      </c>
      <c r="K904" s="21">
        <v>17109</v>
      </c>
    </row>
    <row r="905" spans="1:11" x14ac:dyDescent="0.25">
      <c r="A905">
        <v>3257</v>
      </c>
      <c r="B905" t="s">
        <v>1474</v>
      </c>
      <c r="C905" s="5">
        <v>43571.645833333336</v>
      </c>
      <c r="D905" t="s">
        <v>106</v>
      </c>
      <c r="E905" t="s">
        <v>1749</v>
      </c>
      <c r="F905" t="s">
        <v>9</v>
      </c>
      <c r="G905">
        <v>10</v>
      </c>
      <c r="H905" t="s">
        <v>10</v>
      </c>
      <c r="I905">
        <v>0</v>
      </c>
      <c r="J905" t="s">
        <v>11</v>
      </c>
      <c r="K905" s="21">
        <v>15246</v>
      </c>
    </row>
    <row r="906" spans="1:11" x14ac:dyDescent="0.25">
      <c r="A906">
        <v>4981</v>
      </c>
      <c r="B906" t="s">
        <v>1476</v>
      </c>
      <c r="C906" s="5">
        <v>43578.416666666664</v>
      </c>
      <c r="D906" t="s">
        <v>106</v>
      </c>
      <c r="E906" t="s">
        <v>1749</v>
      </c>
      <c r="F906" t="s">
        <v>9</v>
      </c>
      <c r="G906">
        <v>10</v>
      </c>
      <c r="H906" t="s">
        <v>10</v>
      </c>
      <c r="I906">
        <v>0</v>
      </c>
      <c r="J906" t="s">
        <v>11</v>
      </c>
      <c r="K906" s="21">
        <v>18047</v>
      </c>
    </row>
    <row r="907" spans="1:11" x14ac:dyDescent="0.25">
      <c r="A907">
        <v>1208</v>
      </c>
      <c r="B907" t="s">
        <v>1477</v>
      </c>
      <c r="C907" s="5">
        <v>43578.4375</v>
      </c>
      <c r="D907" t="s">
        <v>106</v>
      </c>
      <c r="E907" t="s">
        <v>1749</v>
      </c>
      <c r="F907" t="s">
        <v>9</v>
      </c>
      <c r="G907">
        <v>10</v>
      </c>
      <c r="H907" t="s">
        <v>10</v>
      </c>
      <c r="I907">
        <v>0</v>
      </c>
      <c r="J907" t="s">
        <v>11</v>
      </c>
      <c r="K907" s="21">
        <v>17308</v>
      </c>
    </row>
    <row r="908" spans="1:11" x14ac:dyDescent="0.25">
      <c r="A908">
        <v>10720</v>
      </c>
      <c r="B908" t="s">
        <v>877</v>
      </c>
      <c r="C908" s="5">
        <v>43578.458333333336</v>
      </c>
      <c r="D908" t="s">
        <v>106</v>
      </c>
      <c r="E908" t="s">
        <v>1749</v>
      </c>
      <c r="F908" t="s">
        <v>9</v>
      </c>
      <c r="G908">
        <v>10</v>
      </c>
      <c r="H908" t="s">
        <v>10</v>
      </c>
      <c r="I908">
        <v>0</v>
      </c>
      <c r="J908" t="s">
        <v>11</v>
      </c>
      <c r="K908" s="21">
        <v>20131</v>
      </c>
    </row>
    <row r="909" spans="1:11" x14ac:dyDescent="0.25">
      <c r="A909">
        <v>13213</v>
      </c>
      <c r="B909" t="s">
        <v>1480</v>
      </c>
      <c r="C909" s="5">
        <v>43578.5625</v>
      </c>
      <c r="D909" t="s">
        <v>106</v>
      </c>
      <c r="E909" t="s">
        <v>1749</v>
      </c>
      <c r="F909" t="s">
        <v>9</v>
      </c>
      <c r="G909">
        <v>10</v>
      </c>
      <c r="H909" t="s">
        <v>10</v>
      </c>
      <c r="I909">
        <v>0</v>
      </c>
      <c r="J909" t="s">
        <v>11</v>
      </c>
      <c r="K909" s="21">
        <v>16038</v>
      </c>
    </row>
    <row r="910" spans="1:11" x14ac:dyDescent="0.25">
      <c r="A910">
        <v>5708</v>
      </c>
      <c r="B910" t="s">
        <v>1482</v>
      </c>
      <c r="C910" s="5">
        <v>43585.416666666664</v>
      </c>
      <c r="D910" t="s">
        <v>106</v>
      </c>
      <c r="E910" t="s">
        <v>1749</v>
      </c>
      <c r="F910" t="s">
        <v>9</v>
      </c>
      <c r="G910">
        <v>10</v>
      </c>
      <c r="H910" t="s">
        <v>10</v>
      </c>
      <c r="I910">
        <v>0</v>
      </c>
      <c r="J910" t="s">
        <v>11</v>
      </c>
      <c r="K910" s="21">
        <v>10262</v>
      </c>
    </row>
    <row r="911" spans="1:11" x14ac:dyDescent="0.25">
      <c r="A911">
        <v>13227</v>
      </c>
      <c r="B911" t="s">
        <v>201</v>
      </c>
      <c r="C911" s="5">
        <v>43585.4375</v>
      </c>
      <c r="D911" t="s">
        <v>106</v>
      </c>
      <c r="E911" t="s">
        <v>1749</v>
      </c>
      <c r="F911" t="s">
        <v>9</v>
      </c>
      <c r="G911">
        <v>10</v>
      </c>
      <c r="H911" t="s">
        <v>10</v>
      </c>
      <c r="I911">
        <v>0</v>
      </c>
      <c r="J911" t="s">
        <v>11</v>
      </c>
      <c r="K911" s="21">
        <v>10367</v>
      </c>
    </row>
    <row r="912" spans="1:11" x14ac:dyDescent="0.25">
      <c r="A912">
        <v>10893</v>
      </c>
      <c r="B912" t="s">
        <v>1299</v>
      </c>
      <c r="C912" s="5">
        <v>43585.520833333336</v>
      </c>
      <c r="D912" t="s">
        <v>106</v>
      </c>
      <c r="E912" t="s">
        <v>1749</v>
      </c>
      <c r="F912" t="s">
        <v>9</v>
      </c>
      <c r="G912">
        <v>10</v>
      </c>
      <c r="H912" t="s">
        <v>10</v>
      </c>
      <c r="I912">
        <v>0</v>
      </c>
      <c r="J912" t="s">
        <v>11</v>
      </c>
      <c r="K912" s="21">
        <v>14410</v>
      </c>
    </row>
    <row r="913" spans="1:11" x14ac:dyDescent="0.25">
      <c r="A913">
        <v>5422</v>
      </c>
      <c r="B913" t="s">
        <v>1265</v>
      </c>
      <c r="C913" s="5">
        <v>43557.625</v>
      </c>
      <c r="D913" t="s">
        <v>106</v>
      </c>
      <c r="E913" t="s">
        <v>1749</v>
      </c>
      <c r="F913" t="s">
        <v>9</v>
      </c>
      <c r="G913">
        <v>15</v>
      </c>
      <c r="H913" t="s">
        <v>10</v>
      </c>
      <c r="I913">
        <v>0</v>
      </c>
      <c r="J913" t="s">
        <v>11</v>
      </c>
      <c r="K913" s="21">
        <v>14393</v>
      </c>
    </row>
    <row r="914" spans="1:11" x14ac:dyDescent="0.25">
      <c r="A914">
        <v>22775</v>
      </c>
      <c r="B914" t="s">
        <v>1464</v>
      </c>
      <c r="C914" s="5">
        <v>43563.5625</v>
      </c>
      <c r="D914" t="s">
        <v>106</v>
      </c>
      <c r="E914" t="s">
        <v>1749</v>
      </c>
      <c r="F914" t="s">
        <v>9</v>
      </c>
      <c r="G914">
        <v>15</v>
      </c>
      <c r="H914" t="s">
        <v>10</v>
      </c>
      <c r="I914">
        <v>0</v>
      </c>
      <c r="J914" t="s">
        <v>11</v>
      </c>
      <c r="K914" s="21">
        <v>17709</v>
      </c>
    </row>
    <row r="915" spans="1:11" x14ac:dyDescent="0.25">
      <c r="A915">
        <v>20730</v>
      </c>
      <c r="B915" t="s">
        <v>1466</v>
      </c>
      <c r="C915" s="5">
        <v>43563.604166666664</v>
      </c>
      <c r="D915" t="s">
        <v>106</v>
      </c>
      <c r="E915" t="s">
        <v>1749</v>
      </c>
      <c r="F915" t="s">
        <v>9</v>
      </c>
      <c r="G915">
        <v>15</v>
      </c>
      <c r="H915" t="s">
        <v>10</v>
      </c>
      <c r="I915">
        <v>0</v>
      </c>
      <c r="J915" t="s">
        <v>11</v>
      </c>
      <c r="K915" s="21">
        <v>17880</v>
      </c>
    </row>
    <row r="916" spans="1:11" x14ac:dyDescent="0.25">
      <c r="A916">
        <v>17234</v>
      </c>
      <c r="B916" t="s">
        <v>1290</v>
      </c>
      <c r="C916" s="5">
        <v>43564.625</v>
      </c>
      <c r="D916" t="s">
        <v>106</v>
      </c>
      <c r="E916" t="s">
        <v>1749</v>
      </c>
      <c r="F916" t="s">
        <v>9</v>
      </c>
      <c r="G916">
        <v>15</v>
      </c>
      <c r="H916" t="s">
        <v>10</v>
      </c>
      <c r="I916">
        <v>0</v>
      </c>
      <c r="J916" t="s">
        <v>11</v>
      </c>
      <c r="K916" s="21">
        <v>8577</v>
      </c>
    </row>
    <row r="917" spans="1:11" x14ac:dyDescent="0.25">
      <c r="A917">
        <v>36120</v>
      </c>
      <c r="B917" t="s">
        <v>958</v>
      </c>
      <c r="C917" s="5">
        <v>43570.541666666664</v>
      </c>
      <c r="D917" t="s">
        <v>106</v>
      </c>
      <c r="E917" t="s">
        <v>1749</v>
      </c>
      <c r="F917" t="s">
        <v>9</v>
      </c>
      <c r="G917">
        <v>15</v>
      </c>
      <c r="H917" t="s">
        <v>10</v>
      </c>
      <c r="I917">
        <v>0</v>
      </c>
      <c r="J917" t="s">
        <v>11</v>
      </c>
      <c r="K917" s="21">
        <v>17251</v>
      </c>
    </row>
    <row r="918" spans="1:11" x14ac:dyDescent="0.25">
      <c r="A918">
        <v>27155</v>
      </c>
      <c r="B918" t="s">
        <v>288</v>
      </c>
      <c r="C918" s="5">
        <v>43571.541666666664</v>
      </c>
      <c r="D918" t="s">
        <v>106</v>
      </c>
      <c r="E918" t="s">
        <v>1749</v>
      </c>
      <c r="F918" t="s">
        <v>9</v>
      </c>
      <c r="G918">
        <v>15</v>
      </c>
      <c r="H918" t="s">
        <v>10</v>
      </c>
      <c r="I918">
        <v>0</v>
      </c>
      <c r="J918" t="s">
        <v>11</v>
      </c>
      <c r="K918" s="21">
        <v>15609</v>
      </c>
    </row>
    <row r="919" spans="1:11" x14ac:dyDescent="0.25">
      <c r="A919">
        <v>12634</v>
      </c>
      <c r="B919" t="s">
        <v>1479</v>
      </c>
      <c r="C919" s="5">
        <v>43578.541666666664</v>
      </c>
      <c r="D919" t="s">
        <v>106</v>
      </c>
      <c r="E919" t="s">
        <v>1749</v>
      </c>
      <c r="F919" t="s">
        <v>9</v>
      </c>
      <c r="G919">
        <v>15</v>
      </c>
      <c r="H919" t="s">
        <v>10</v>
      </c>
      <c r="I919">
        <v>0</v>
      </c>
      <c r="J919" t="s">
        <v>11</v>
      </c>
      <c r="K919" s="21">
        <v>10352</v>
      </c>
    </row>
    <row r="920" spans="1:11" x14ac:dyDescent="0.25">
      <c r="A920">
        <v>29676</v>
      </c>
      <c r="B920" t="s">
        <v>1284</v>
      </c>
      <c r="C920" s="5">
        <v>43557.4375</v>
      </c>
      <c r="D920" t="s">
        <v>106</v>
      </c>
      <c r="E920" t="s">
        <v>1749</v>
      </c>
      <c r="F920" t="s">
        <v>9</v>
      </c>
      <c r="G920">
        <v>20</v>
      </c>
      <c r="H920" t="s">
        <v>10</v>
      </c>
      <c r="I920">
        <v>0</v>
      </c>
      <c r="J920" t="s">
        <v>11</v>
      </c>
      <c r="K920" s="21">
        <v>20546</v>
      </c>
    </row>
    <row r="921" spans="1:11" x14ac:dyDescent="0.25">
      <c r="A921">
        <v>22340</v>
      </c>
      <c r="B921" t="s">
        <v>680</v>
      </c>
      <c r="C921" s="5">
        <v>43557.458333333336</v>
      </c>
      <c r="D921" t="s">
        <v>106</v>
      </c>
      <c r="E921" t="s">
        <v>1749</v>
      </c>
      <c r="F921" t="s">
        <v>9</v>
      </c>
      <c r="G921">
        <v>20</v>
      </c>
      <c r="H921" t="s">
        <v>10</v>
      </c>
      <c r="I921">
        <v>0</v>
      </c>
      <c r="J921" t="s">
        <v>11</v>
      </c>
      <c r="K921" s="21">
        <v>11385</v>
      </c>
    </row>
    <row r="922" spans="1:11" x14ac:dyDescent="0.25">
      <c r="A922">
        <v>11655</v>
      </c>
      <c r="B922" t="s">
        <v>1460</v>
      </c>
      <c r="C922" s="5">
        <v>43557.520833333336</v>
      </c>
      <c r="D922" t="s">
        <v>106</v>
      </c>
      <c r="E922" t="s">
        <v>1749</v>
      </c>
      <c r="F922" t="s">
        <v>9</v>
      </c>
      <c r="G922">
        <v>20</v>
      </c>
      <c r="H922" t="s">
        <v>10</v>
      </c>
      <c r="I922">
        <v>0</v>
      </c>
      <c r="J922" t="s">
        <v>11</v>
      </c>
      <c r="K922" s="21">
        <v>17334</v>
      </c>
    </row>
    <row r="923" spans="1:11" x14ac:dyDescent="0.25">
      <c r="A923">
        <v>15928</v>
      </c>
      <c r="B923" t="s">
        <v>213</v>
      </c>
      <c r="C923" s="5">
        <v>43557.5625</v>
      </c>
      <c r="D923" t="s">
        <v>106</v>
      </c>
      <c r="E923" t="s">
        <v>1749</v>
      </c>
      <c r="F923" t="s">
        <v>9</v>
      </c>
      <c r="G923">
        <v>20</v>
      </c>
      <c r="H923" t="s">
        <v>10</v>
      </c>
      <c r="I923">
        <v>0</v>
      </c>
      <c r="J923" t="s">
        <v>11</v>
      </c>
      <c r="K923" s="21">
        <v>14832</v>
      </c>
    </row>
    <row r="924" spans="1:11" x14ac:dyDescent="0.25">
      <c r="A924">
        <v>31835</v>
      </c>
      <c r="B924" t="s">
        <v>1462</v>
      </c>
      <c r="C924" s="5">
        <v>43557.604166666664</v>
      </c>
      <c r="D924" t="s">
        <v>106</v>
      </c>
      <c r="E924" t="s">
        <v>1749</v>
      </c>
      <c r="F924" t="s">
        <v>9</v>
      </c>
      <c r="G924">
        <v>20</v>
      </c>
      <c r="H924" t="s">
        <v>10</v>
      </c>
      <c r="I924">
        <v>0</v>
      </c>
      <c r="J924" t="s">
        <v>11</v>
      </c>
      <c r="K924" s="21">
        <v>18972</v>
      </c>
    </row>
    <row r="925" spans="1:11" x14ac:dyDescent="0.25">
      <c r="A925">
        <v>31507</v>
      </c>
      <c r="B925" t="s">
        <v>1465</v>
      </c>
      <c r="C925" s="5">
        <v>43563.583333333336</v>
      </c>
      <c r="D925" t="s">
        <v>106</v>
      </c>
      <c r="E925" t="s">
        <v>1749</v>
      </c>
      <c r="F925" t="s">
        <v>9</v>
      </c>
      <c r="G925">
        <v>20</v>
      </c>
      <c r="H925" t="s">
        <v>10</v>
      </c>
      <c r="I925">
        <v>0</v>
      </c>
      <c r="J925" t="s">
        <v>11</v>
      </c>
      <c r="K925" s="21">
        <v>15450</v>
      </c>
    </row>
    <row r="926" spans="1:11" x14ac:dyDescent="0.25">
      <c r="A926">
        <v>28448</v>
      </c>
      <c r="B926" t="s">
        <v>608</v>
      </c>
      <c r="C926" s="5">
        <v>43557.416666666664</v>
      </c>
      <c r="D926" t="s">
        <v>106</v>
      </c>
      <c r="E926" t="s">
        <v>1749</v>
      </c>
      <c r="F926" t="s">
        <v>9</v>
      </c>
      <c r="G926">
        <v>30</v>
      </c>
      <c r="H926" t="s">
        <v>10</v>
      </c>
      <c r="J926" t="s">
        <v>11</v>
      </c>
      <c r="K926" s="21">
        <v>20460</v>
      </c>
    </row>
    <row r="927" spans="1:11" x14ac:dyDescent="0.25">
      <c r="A927">
        <v>22715</v>
      </c>
      <c r="B927" t="s">
        <v>1463</v>
      </c>
      <c r="C927" s="5">
        <v>43563.541666666664</v>
      </c>
      <c r="D927" t="s">
        <v>106</v>
      </c>
      <c r="E927" t="s">
        <v>1749</v>
      </c>
      <c r="F927" t="s">
        <v>9</v>
      </c>
      <c r="G927">
        <v>30</v>
      </c>
      <c r="H927" t="s">
        <v>10</v>
      </c>
      <c r="J927" t="s">
        <v>11</v>
      </c>
      <c r="K927" s="21">
        <v>17328</v>
      </c>
    </row>
    <row r="928" spans="1:11" x14ac:dyDescent="0.25">
      <c r="A928">
        <v>5585</v>
      </c>
      <c r="B928" t="s">
        <v>1468</v>
      </c>
      <c r="C928" s="5">
        <v>43564.395833333336</v>
      </c>
      <c r="D928" t="s">
        <v>106</v>
      </c>
      <c r="E928" t="s">
        <v>1749</v>
      </c>
      <c r="F928" t="s">
        <v>9</v>
      </c>
      <c r="G928">
        <v>30</v>
      </c>
      <c r="H928" t="s">
        <v>10</v>
      </c>
      <c r="J928" t="s">
        <v>11</v>
      </c>
      <c r="K928" s="21">
        <v>16524</v>
      </c>
    </row>
    <row r="929" spans="1:11" x14ac:dyDescent="0.25">
      <c r="A929">
        <v>3267</v>
      </c>
      <c r="B929" t="s">
        <v>753</v>
      </c>
      <c r="C929" s="5">
        <v>43564.604166666664</v>
      </c>
      <c r="D929" t="s">
        <v>106</v>
      </c>
      <c r="E929" t="s">
        <v>1749</v>
      </c>
      <c r="F929" t="s">
        <v>9</v>
      </c>
      <c r="G929">
        <v>30</v>
      </c>
      <c r="H929" t="s">
        <v>10</v>
      </c>
      <c r="J929" t="s">
        <v>11</v>
      </c>
      <c r="K929" s="21">
        <v>15151</v>
      </c>
    </row>
    <row r="930" spans="1:11" x14ac:dyDescent="0.25">
      <c r="A930">
        <v>29346</v>
      </c>
      <c r="B930" t="s">
        <v>1472</v>
      </c>
      <c r="C930" s="5">
        <v>43570.5625</v>
      </c>
      <c r="D930" t="s">
        <v>106</v>
      </c>
      <c r="E930" t="s">
        <v>1749</v>
      </c>
      <c r="F930" t="s">
        <v>9</v>
      </c>
      <c r="G930">
        <v>30</v>
      </c>
      <c r="H930" t="s">
        <v>10</v>
      </c>
      <c r="J930" t="s">
        <v>11</v>
      </c>
      <c r="K930" s="21">
        <v>16936</v>
      </c>
    </row>
    <row r="931" spans="1:11" x14ac:dyDescent="0.25">
      <c r="A931">
        <v>34168</v>
      </c>
      <c r="B931" t="s">
        <v>917</v>
      </c>
      <c r="C931" s="5">
        <v>43570.583333333336</v>
      </c>
      <c r="D931" t="s">
        <v>106</v>
      </c>
      <c r="E931" t="s">
        <v>1749</v>
      </c>
      <c r="F931" t="s">
        <v>9</v>
      </c>
      <c r="G931">
        <v>30</v>
      </c>
      <c r="H931" t="s">
        <v>10</v>
      </c>
      <c r="J931" t="s">
        <v>11</v>
      </c>
      <c r="K931" s="21">
        <v>18407</v>
      </c>
    </row>
    <row r="932" spans="1:11" x14ac:dyDescent="0.25">
      <c r="A932">
        <v>5047</v>
      </c>
      <c r="B932" t="s">
        <v>1289</v>
      </c>
      <c r="C932" s="5">
        <v>43571.4375</v>
      </c>
      <c r="D932" t="s">
        <v>106</v>
      </c>
      <c r="E932" t="s">
        <v>1749</v>
      </c>
      <c r="F932" t="s">
        <v>9</v>
      </c>
      <c r="G932">
        <v>30</v>
      </c>
      <c r="H932" t="s">
        <v>10</v>
      </c>
      <c r="I932">
        <v>0</v>
      </c>
      <c r="J932" t="s">
        <v>11</v>
      </c>
      <c r="K932" s="21">
        <v>22150</v>
      </c>
    </row>
    <row r="933" spans="1:11" x14ac:dyDescent="0.25">
      <c r="A933">
        <v>26128</v>
      </c>
      <c r="B933" t="s">
        <v>25</v>
      </c>
      <c r="C933" s="5">
        <v>43571.604166666664</v>
      </c>
      <c r="D933" t="s">
        <v>106</v>
      </c>
      <c r="E933" t="s">
        <v>1749</v>
      </c>
      <c r="F933" t="s">
        <v>9</v>
      </c>
      <c r="G933">
        <v>30</v>
      </c>
      <c r="H933" t="s">
        <v>10</v>
      </c>
      <c r="I933">
        <v>0</v>
      </c>
      <c r="J933" t="s">
        <v>11</v>
      </c>
      <c r="K933" s="21">
        <v>31989</v>
      </c>
    </row>
    <row r="934" spans="1:11" x14ac:dyDescent="0.25">
      <c r="A934">
        <v>20067</v>
      </c>
      <c r="B934" t="s">
        <v>1475</v>
      </c>
      <c r="C934" s="5">
        <v>43578.364583333336</v>
      </c>
      <c r="D934" t="s">
        <v>106</v>
      </c>
      <c r="E934" t="s">
        <v>1749</v>
      </c>
      <c r="F934" t="s">
        <v>9</v>
      </c>
      <c r="G934">
        <v>30</v>
      </c>
      <c r="H934" t="s">
        <v>10</v>
      </c>
      <c r="J934" t="s">
        <v>11</v>
      </c>
      <c r="K934" s="21">
        <v>23657</v>
      </c>
    </row>
    <row r="935" spans="1:11" x14ac:dyDescent="0.25">
      <c r="A935">
        <v>1738</v>
      </c>
      <c r="B935" t="s">
        <v>1478</v>
      </c>
      <c r="C935" s="5">
        <v>43578.520833333336</v>
      </c>
      <c r="D935" t="s">
        <v>106</v>
      </c>
      <c r="E935" t="s">
        <v>1749</v>
      </c>
      <c r="F935" t="s">
        <v>9</v>
      </c>
      <c r="G935">
        <v>30</v>
      </c>
      <c r="H935" t="s">
        <v>10</v>
      </c>
      <c r="J935" t="s">
        <v>11</v>
      </c>
      <c r="K935" s="21">
        <v>16425</v>
      </c>
    </row>
    <row r="936" spans="1:11" x14ac:dyDescent="0.25">
      <c r="A936">
        <v>13022</v>
      </c>
      <c r="B936" t="s">
        <v>1481</v>
      </c>
      <c r="C936" s="5">
        <v>43578.614583333336</v>
      </c>
      <c r="D936" t="s">
        <v>106</v>
      </c>
      <c r="E936" t="s">
        <v>1749</v>
      </c>
      <c r="F936" t="s">
        <v>9</v>
      </c>
      <c r="G936">
        <v>30</v>
      </c>
      <c r="H936" t="s">
        <v>10</v>
      </c>
      <c r="J936" t="s">
        <v>11</v>
      </c>
      <c r="K936" s="21">
        <v>22740</v>
      </c>
    </row>
    <row r="937" spans="1:11" x14ac:dyDescent="0.25">
      <c r="A937">
        <v>15181</v>
      </c>
      <c r="B937" t="s">
        <v>342</v>
      </c>
      <c r="C937" s="5">
        <v>43585.458333333336</v>
      </c>
      <c r="D937" t="s">
        <v>106</v>
      </c>
      <c r="E937" t="s">
        <v>1749</v>
      </c>
      <c r="F937" t="s">
        <v>9</v>
      </c>
      <c r="G937">
        <v>30</v>
      </c>
      <c r="H937" t="s">
        <v>10</v>
      </c>
      <c r="I937">
        <v>0</v>
      </c>
      <c r="J937" t="s">
        <v>11</v>
      </c>
      <c r="K937" s="21">
        <v>21976</v>
      </c>
    </row>
    <row r="938" spans="1:11" x14ac:dyDescent="0.25">
      <c r="A938">
        <v>29932</v>
      </c>
      <c r="B938" t="s">
        <v>1483</v>
      </c>
      <c r="C938" s="5">
        <v>43585.541666666664</v>
      </c>
      <c r="D938" t="s">
        <v>106</v>
      </c>
      <c r="E938" t="s">
        <v>1749</v>
      </c>
      <c r="F938" t="s">
        <v>9</v>
      </c>
      <c r="G938">
        <v>30</v>
      </c>
      <c r="H938" t="s">
        <v>10</v>
      </c>
      <c r="I938">
        <v>0</v>
      </c>
      <c r="J938" t="s">
        <v>11</v>
      </c>
      <c r="K938" s="21">
        <v>14650</v>
      </c>
    </row>
    <row r="939" spans="1:11" x14ac:dyDescent="0.25">
      <c r="A939">
        <v>27119</v>
      </c>
      <c r="B939" t="s">
        <v>654</v>
      </c>
      <c r="C939" s="5">
        <v>43585.5625</v>
      </c>
      <c r="D939" t="s">
        <v>106</v>
      </c>
      <c r="E939" t="s">
        <v>1749</v>
      </c>
      <c r="F939" t="s">
        <v>9</v>
      </c>
      <c r="G939">
        <v>30</v>
      </c>
      <c r="H939" t="s">
        <v>10</v>
      </c>
      <c r="J939" t="s">
        <v>11</v>
      </c>
      <c r="K939" s="21">
        <v>18717</v>
      </c>
    </row>
    <row r="940" spans="1:11" x14ac:dyDescent="0.25">
      <c r="A940">
        <v>29</v>
      </c>
      <c r="B940" t="s">
        <v>1484</v>
      </c>
      <c r="C940" s="5">
        <v>43585.583333333336</v>
      </c>
      <c r="D940" t="s">
        <v>106</v>
      </c>
      <c r="E940" t="s">
        <v>1749</v>
      </c>
      <c r="F940" t="s">
        <v>9</v>
      </c>
      <c r="G940">
        <v>30</v>
      </c>
      <c r="H940" t="s">
        <v>10</v>
      </c>
      <c r="J940" t="s">
        <v>11</v>
      </c>
      <c r="K940" s="21">
        <v>19254</v>
      </c>
    </row>
    <row r="941" spans="1:11" x14ac:dyDescent="0.25">
      <c r="A941">
        <v>1236</v>
      </c>
      <c r="B941" t="s">
        <v>62</v>
      </c>
      <c r="C941" s="5">
        <v>43564.541666666664</v>
      </c>
      <c r="D941" t="s">
        <v>106</v>
      </c>
      <c r="E941" t="s">
        <v>1749</v>
      </c>
      <c r="F941" t="s">
        <v>9</v>
      </c>
      <c r="G941">
        <v>35</v>
      </c>
      <c r="H941" t="s">
        <v>10</v>
      </c>
      <c r="I941">
        <v>0</v>
      </c>
      <c r="J941" t="s">
        <v>11</v>
      </c>
      <c r="K941" s="21">
        <v>18675</v>
      </c>
    </row>
    <row r="942" spans="1:11" x14ac:dyDescent="0.25">
      <c r="A942">
        <v>10944</v>
      </c>
      <c r="B942" t="s">
        <v>1171</v>
      </c>
      <c r="C942" s="5">
        <v>43564.572916666664</v>
      </c>
      <c r="D942" t="s">
        <v>106</v>
      </c>
      <c r="E942" t="s">
        <v>1749</v>
      </c>
      <c r="F942" t="s">
        <v>9</v>
      </c>
      <c r="G942">
        <v>45</v>
      </c>
      <c r="H942" t="s">
        <v>10</v>
      </c>
      <c r="J942" t="s">
        <v>11</v>
      </c>
      <c r="K942" s="21">
        <v>20444</v>
      </c>
    </row>
    <row r="943" spans="1:11" x14ac:dyDescent="0.25">
      <c r="A943">
        <v>12448</v>
      </c>
      <c r="B943" t="s">
        <v>1113</v>
      </c>
      <c r="C943" s="5">
        <v>43571.34375</v>
      </c>
      <c r="D943" t="s">
        <v>106</v>
      </c>
      <c r="E943" t="s">
        <v>1749</v>
      </c>
      <c r="F943" t="s">
        <v>9</v>
      </c>
      <c r="G943">
        <v>45</v>
      </c>
      <c r="H943" t="s">
        <v>10</v>
      </c>
      <c r="J943" t="s">
        <v>11</v>
      </c>
      <c r="K943" s="21">
        <v>30240</v>
      </c>
    </row>
    <row r="944" spans="1:11" x14ac:dyDescent="0.25">
      <c r="A944">
        <v>7563</v>
      </c>
      <c r="B944" t="s">
        <v>772</v>
      </c>
      <c r="C944" s="5">
        <v>43571.385416666664</v>
      </c>
      <c r="D944" t="s">
        <v>106</v>
      </c>
      <c r="E944" t="s">
        <v>1749</v>
      </c>
      <c r="F944" t="s">
        <v>9</v>
      </c>
      <c r="G944">
        <v>45</v>
      </c>
      <c r="H944" t="s">
        <v>10</v>
      </c>
      <c r="J944" t="s">
        <v>11</v>
      </c>
      <c r="K944" s="21">
        <v>27810</v>
      </c>
    </row>
    <row r="945" spans="1:11" x14ac:dyDescent="0.25">
      <c r="A945">
        <v>20580</v>
      </c>
      <c r="B945" t="s">
        <v>198</v>
      </c>
      <c r="C945" s="5">
        <v>43578.385416666664</v>
      </c>
      <c r="D945" t="s">
        <v>106</v>
      </c>
      <c r="E945" t="s">
        <v>1749</v>
      </c>
      <c r="F945" t="s">
        <v>9</v>
      </c>
      <c r="G945">
        <v>45</v>
      </c>
      <c r="H945" t="s">
        <v>10</v>
      </c>
      <c r="J945" t="s">
        <v>11</v>
      </c>
      <c r="K945" s="21">
        <v>23640</v>
      </c>
    </row>
    <row r="946" spans="1:11" x14ac:dyDescent="0.25">
      <c r="A946">
        <v>31918</v>
      </c>
      <c r="B946" t="s">
        <v>436</v>
      </c>
      <c r="C946" s="5">
        <v>43578.583333333336</v>
      </c>
      <c r="D946" t="s">
        <v>106</v>
      </c>
      <c r="E946" t="s">
        <v>1749</v>
      </c>
      <c r="F946" t="s">
        <v>9</v>
      </c>
      <c r="G946">
        <v>45</v>
      </c>
      <c r="H946" t="s">
        <v>10</v>
      </c>
      <c r="J946" t="s">
        <v>11</v>
      </c>
      <c r="K946" s="21">
        <v>14248</v>
      </c>
    </row>
    <row r="947" spans="1:11" x14ac:dyDescent="0.25">
      <c r="A947">
        <v>25494</v>
      </c>
      <c r="B947" t="s">
        <v>520</v>
      </c>
      <c r="C947" s="5">
        <v>43578.635416666664</v>
      </c>
      <c r="D947" t="s">
        <v>106</v>
      </c>
      <c r="E947" t="s">
        <v>1749</v>
      </c>
      <c r="F947" t="s">
        <v>9</v>
      </c>
      <c r="G947">
        <v>45</v>
      </c>
      <c r="H947" t="s">
        <v>10</v>
      </c>
      <c r="J947" t="s">
        <v>11</v>
      </c>
      <c r="K947" s="21">
        <v>37744</v>
      </c>
    </row>
    <row r="948" spans="1:11" x14ac:dyDescent="0.25">
      <c r="A948">
        <v>1230</v>
      </c>
      <c r="B948" t="s">
        <v>521</v>
      </c>
      <c r="C948" s="5">
        <v>43585.375</v>
      </c>
      <c r="D948" t="s">
        <v>106</v>
      </c>
      <c r="E948" t="s">
        <v>1749</v>
      </c>
      <c r="F948" t="s">
        <v>9</v>
      </c>
      <c r="G948">
        <v>45</v>
      </c>
      <c r="H948" t="s">
        <v>10</v>
      </c>
      <c r="I948">
        <v>0</v>
      </c>
      <c r="J948" t="s">
        <v>11</v>
      </c>
      <c r="K948" s="21">
        <v>31923</v>
      </c>
    </row>
    <row r="949" spans="1:11" x14ac:dyDescent="0.25">
      <c r="A949">
        <v>29445</v>
      </c>
      <c r="B949" t="s">
        <v>437</v>
      </c>
      <c r="C949" s="5">
        <v>43585.604166666664</v>
      </c>
      <c r="D949" t="s">
        <v>106</v>
      </c>
      <c r="E949" t="s">
        <v>1749</v>
      </c>
      <c r="F949" t="s">
        <v>9</v>
      </c>
      <c r="G949">
        <v>45</v>
      </c>
      <c r="H949" t="s">
        <v>10</v>
      </c>
      <c r="J949" t="s">
        <v>11</v>
      </c>
      <c r="K949" s="21">
        <v>38752</v>
      </c>
    </row>
    <row r="950" spans="1:11" x14ac:dyDescent="0.25">
      <c r="A950">
        <v>23016</v>
      </c>
      <c r="B950" t="s">
        <v>108</v>
      </c>
      <c r="C950" s="5">
        <v>43567.395833333336</v>
      </c>
      <c r="D950" t="s">
        <v>107</v>
      </c>
      <c r="E950" t="s">
        <v>133</v>
      </c>
      <c r="F950" t="s">
        <v>9</v>
      </c>
      <c r="G950">
        <v>0</v>
      </c>
      <c r="H950" t="s">
        <v>10</v>
      </c>
      <c r="I950">
        <v>0</v>
      </c>
      <c r="J950" t="s">
        <v>11</v>
      </c>
      <c r="K950" s="21">
        <v>34151</v>
      </c>
    </row>
    <row r="951" spans="1:11" x14ac:dyDescent="0.25">
      <c r="A951">
        <v>14951</v>
      </c>
      <c r="B951" t="s">
        <v>1471</v>
      </c>
      <c r="C951" s="5">
        <v>43564.458333333336</v>
      </c>
      <c r="D951" t="s">
        <v>107</v>
      </c>
      <c r="E951" t="s">
        <v>133</v>
      </c>
      <c r="F951" t="s">
        <v>9</v>
      </c>
      <c r="G951">
        <v>15</v>
      </c>
      <c r="H951" t="s">
        <v>10</v>
      </c>
      <c r="I951">
        <v>0</v>
      </c>
      <c r="J951" t="s">
        <v>11</v>
      </c>
      <c r="K951" s="21">
        <v>14062</v>
      </c>
    </row>
    <row r="952" spans="1:11" x14ac:dyDescent="0.25">
      <c r="A952">
        <v>2984</v>
      </c>
      <c r="B952" t="s">
        <v>1486</v>
      </c>
      <c r="C952" s="5">
        <v>43564.416666666664</v>
      </c>
      <c r="D952" t="s">
        <v>107</v>
      </c>
      <c r="E952" t="s">
        <v>133</v>
      </c>
      <c r="F952" t="s">
        <v>9</v>
      </c>
      <c r="G952">
        <v>20</v>
      </c>
      <c r="H952" t="s">
        <v>10</v>
      </c>
      <c r="I952">
        <v>0</v>
      </c>
      <c r="J952" t="s">
        <v>11</v>
      </c>
      <c r="K952" s="21">
        <v>18795</v>
      </c>
    </row>
    <row r="953" spans="1:11" x14ac:dyDescent="0.25">
      <c r="A953">
        <v>11472</v>
      </c>
      <c r="B953" t="s">
        <v>1257</v>
      </c>
      <c r="C953" s="5">
        <v>43557.5625</v>
      </c>
      <c r="D953" t="s">
        <v>107</v>
      </c>
      <c r="E953" t="s">
        <v>133</v>
      </c>
      <c r="F953" t="s">
        <v>9</v>
      </c>
      <c r="G953">
        <v>30</v>
      </c>
      <c r="H953" t="s">
        <v>10</v>
      </c>
      <c r="J953" t="s">
        <v>11</v>
      </c>
      <c r="K953" s="21">
        <v>37223</v>
      </c>
    </row>
    <row r="954" spans="1:11" x14ac:dyDescent="0.25">
      <c r="A954">
        <v>29068</v>
      </c>
      <c r="B954" t="s">
        <v>1485</v>
      </c>
      <c r="C954" s="5">
        <v>43560.395833333336</v>
      </c>
      <c r="D954" t="s">
        <v>107</v>
      </c>
      <c r="E954" t="s">
        <v>133</v>
      </c>
      <c r="F954" t="s">
        <v>9</v>
      </c>
      <c r="G954">
        <v>30</v>
      </c>
      <c r="H954" t="s">
        <v>10</v>
      </c>
      <c r="J954" t="s">
        <v>11</v>
      </c>
      <c r="K954" s="21">
        <v>31749</v>
      </c>
    </row>
    <row r="955" spans="1:11" x14ac:dyDescent="0.25">
      <c r="A955">
        <v>16282</v>
      </c>
      <c r="B955" t="s">
        <v>844</v>
      </c>
      <c r="C955" s="5">
        <v>43564.395833333336</v>
      </c>
      <c r="D955" t="s">
        <v>107</v>
      </c>
      <c r="E955" t="s">
        <v>133</v>
      </c>
      <c r="F955" t="s">
        <v>9</v>
      </c>
      <c r="G955">
        <v>30</v>
      </c>
      <c r="H955" t="s">
        <v>10</v>
      </c>
      <c r="J955" t="s">
        <v>11</v>
      </c>
      <c r="K955" s="21">
        <v>25317</v>
      </c>
    </row>
    <row r="956" spans="1:11" x14ac:dyDescent="0.25">
      <c r="A956">
        <v>32738</v>
      </c>
      <c r="B956" t="s">
        <v>1487</v>
      </c>
      <c r="C956" s="5">
        <v>43564.4375</v>
      </c>
      <c r="D956" t="s">
        <v>107</v>
      </c>
      <c r="E956" t="s">
        <v>133</v>
      </c>
      <c r="F956" t="s">
        <v>9</v>
      </c>
      <c r="G956">
        <v>30</v>
      </c>
      <c r="H956" t="s">
        <v>10</v>
      </c>
      <c r="J956" t="s">
        <v>11</v>
      </c>
      <c r="K956" s="21">
        <v>36553</v>
      </c>
    </row>
    <row r="957" spans="1:11" x14ac:dyDescent="0.25">
      <c r="A957">
        <v>29058</v>
      </c>
      <c r="B957" t="s">
        <v>506</v>
      </c>
      <c r="C957" s="5">
        <v>43564.520833333336</v>
      </c>
      <c r="D957" t="s">
        <v>107</v>
      </c>
      <c r="E957" t="s">
        <v>133</v>
      </c>
      <c r="F957" t="s">
        <v>9</v>
      </c>
      <c r="G957">
        <v>30</v>
      </c>
      <c r="H957" t="s">
        <v>10</v>
      </c>
      <c r="J957" t="s">
        <v>11</v>
      </c>
      <c r="K957" s="21">
        <v>28845</v>
      </c>
    </row>
    <row r="958" spans="1:11" x14ac:dyDescent="0.25">
      <c r="A958">
        <v>7747</v>
      </c>
      <c r="B958" t="s">
        <v>1488</v>
      </c>
      <c r="C958" s="5">
        <v>43564.541666666664</v>
      </c>
      <c r="D958" t="s">
        <v>107</v>
      </c>
      <c r="E958" t="s">
        <v>133</v>
      </c>
      <c r="F958" t="s">
        <v>9</v>
      </c>
      <c r="G958">
        <v>30</v>
      </c>
      <c r="H958" t="s">
        <v>10</v>
      </c>
      <c r="J958" t="s">
        <v>11</v>
      </c>
      <c r="K958" s="21">
        <v>32794</v>
      </c>
    </row>
    <row r="959" spans="1:11" x14ac:dyDescent="0.25">
      <c r="A959">
        <v>1554</v>
      </c>
      <c r="B959" t="s">
        <v>1489</v>
      </c>
      <c r="C959" s="5">
        <v>43571.40625</v>
      </c>
      <c r="D959" t="s">
        <v>107</v>
      </c>
      <c r="E959" t="s">
        <v>133</v>
      </c>
      <c r="F959" t="s">
        <v>9</v>
      </c>
      <c r="G959">
        <v>30</v>
      </c>
      <c r="H959" t="s">
        <v>10</v>
      </c>
      <c r="J959" t="s">
        <v>11</v>
      </c>
      <c r="K959" s="21">
        <v>31576</v>
      </c>
    </row>
    <row r="960" spans="1:11" x14ac:dyDescent="0.25">
      <c r="A960">
        <v>13030</v>
      </c>
      <c r="B960" t="s">
        <v>1490</v>
      </c>
      <c r="C960" s="5">
        <v>43571.427083333336</v>
      </c>
      <c r="D960" t="s">
        <v>107</v>
      </c>
      <c r="E960" t="s">
        <v>133</v>
      </c>
      <c r="F960" t="s">
        <v>9</v>
      </c>
      <c r="G960">
        <v>30</v>
      </c>
      <c r="H960" t="s">
        <v>10</v>
      </c>
      <c r="J960" t="s">
        <v>11</v>
      </c>
      <c r="K960" s="21">
        <v>33925</v>
      </c>
    </row>
    <row r="961" spans="1:11" x14ac:dyDescent="0.25">
      <c r="A961">
        <v>1534</v>
      </c>
      <c r="B961" t="s">
        <v>75</v>
      </c>
      <c r="C961" s="5">
        <v>43571.479166666664</v>
      </c>
      <c r="D961" t="s">
        <v>107</v>
      </c>
      <c r="E961" t="s">
        <v>133</v>
      </c>
      <c r="F961" t="s">
        <v>9</v>
      </c>
      <c r="G961">
        <v>30</v>
      </c>
      <c r="H961" t="s">
        <v>10</v>
      </c>
      <c r="J961" t="s">
        <v>11</v>
      </c>
      <c r="K961" s="21">
        <v>31272</v>
      </c>
    </row>
    <row r="962" spans="1:11" x14ac:dyDescent="0.25">
      <c r="A962">
        <v>1849</v>
      </c>
      <c r="B962" t="s">
        <v>639</v>
      </c>
      <c r="C962" s="5">
        <v>43571.583333333336</v>
      </c>
      <c r="D962" t="s">
        <v>107</v>
      </c>
      <c r="E962" t="s">
        <v>133</v>
      </c>
      <c r="F962" t="s">
        <v>9</v>
      </c>
      <c r="G962">
        <v>30</v>
      </c>
      <c r="H962" t="s">
        <v>10</v>
      </c>
      <c r="J962" t="s">
        <v>11</v>
      </c>
      <c r="K962" s="21">
        <v>32233</v>
      </c>
    </row>
    <row r="963" spans="1:11" x14ac:dyDescent="0.25">
      <c r="A963">
        <v>3379</v>
      </c>
      <c r="B963" t="s">
        <v>1491</v>
      </c>
      <c r="C963" s="5">
        <v>43581.364583333336</v>
      </c>
      <c r="D963" t="s">
        <v>107</v>
      </c>
      <c r="E963" t="s">
        <v>133</v>
      </c>
      <c r="F963" t="s">
        <v>9</v>
      </c>
      <c r="G963">
        <v>30</v>
      </c>
      <c r="H963" t="s">
        <v>10</v>
      </c>
      <c r="J963" t="s">
        <v>11</v>
      </c>
      <c r="K963" s="21">
        <v>28272</v>
      </c>
    </row>
    <row r="964" spans="1:11" x14ac:dyDescent="0.25">
      <c r="A964">
        <v>19221</v>
      </c>
      <c r="B964" t="s">
        <v>905</v>
      </c>
      <c r="C964" s="5">
        <v>43581.4375</v>
      </c>
      <c r="D964" t="s">
        <v>107</v>
      </c>
      <c r="E964" t="s">
        <v>133</v>
      </c>
      <c r="F964" t="s">
        <v>9</v>
      </c>
      <c r="G964">
        <v>30</v>
      </c>
      <c r="H964" t="s">
        <v>10</v>
      </c>
      <c r="J964" t="s">
        <v>11</v>
      </c>
      <c r="K964" s="21">
        <v>35365</v>
      </c>
    </row>
    <row r="965" spans="1:11" x14ac:dyDescent="0.25">
      <c r="A965">
        <v>31258</v>
      </c>
      <c r="B965" t="s">
        <v>1492</v>
      </c>
      <c r="C965" s="5">
        <v>43581.458333333336</v>
      </c>
      <c r="D965" t="s">
        <v>107</v>
      </c>
      <c r="E965" t="s">
        <v>133</v>
      </c>
      <c r="F965" t="s">
        <v>9</v>
      </c>
      <c r="G965">
        <v>30</v>
      </c>
      <c r="H965" t="s">
        <v>10</v>
      </c>
      <c r="I965">
        <v>0</v>
      </c>
      <c r="J965" t="s">
        <v>11</v>
      </c>
      <c r="K965" s="21">
        <v>42211</v>
      </c>
    </row>
    <row r="966" spans="1:11" x14ac:dyDescent="0.25">
      <c r="A966">
        <v>23838</v>
      </c>
      <c r="B966" t="s">
        <v>1492</v>
      </c>
      <c r="C966" s="5">
        <v>43581.479166666664</v>
      </c>
      <c r="D966" t="s">
        <v>107</v>
      </c>
      <c r="E966" t="s">
        <v>133</v>
      </c>
      <c r="F966" t="s">
        <v>9</v>
      </c>
      <c r="G966">
        <v>30</v>
      </c>
      <c r="H966" t="s">
        <v>10</v>
      </c>
      <c r="J966" t="s">
        <v>11</v>
      </c>
      <c r="K966" s="21">
        <v>40807</v>
      </c>
    </row>
    <row r="967" spans="1:11" x14ac:dyDescent="0.25">
      <c r="A967">
        <v>25173</v>
      </c>
      <c r="B967" t="s">
        <v>804</v>
      </c>
      <c r="C967" s="5">
        <v>43581.5625</v>
      </c>
      <c r="D967" t="s">
        <v>107</v>
      </c>
      <c r="E967" t="s">
        <v>133</v>
      </c>
      <c r="F967" t="s">
        <v>9</v>
      </c>
      <c r="G967">
        <v>30</v>
      </c>
      <c r="H967" t="s">
        <v>10</v>
      </c>
      <c r="J967" t="s">
        <v>11</v>
      </c>
      <c r="K967" s="21">
        <v>38879</v>
      </c>
    </row>
    <row r="968" spans="1:11" x14ac:dyDescent="0.25">
      <c r="A968">
        <v>11472</v>
      </c>
      <c r="B968" t="s">
        <v>1257</v>
      </c>
      <c r="C968" s="5">
        <v>43560.364583333336</v>
      </c>
      <c r="D968" t="s">
        <v>107</v>
      </c>
      <c r="E968" t="s">
        <v>133</v>
      </c>
      <c r="F968" t="s">
        <v>9</v>
      </c>
      <c r="G968">
        <v>45</v>
      </c>
      <c r="H968" t="s">
        <v>10</v>
      </c>
      <c r="J968" t="s">
        <v>11</v>
      </c>
      <c r="K968" s="21">
        <v>37223</v>
      </c>
    </row>
    <row r="969" spans="1:11" x14ac:dyDescent="0.25">
      <c r="A969">
        <v>3262</v>
      </c>
      <c r="B969" t="s">
        <v>1206</v>
      </c>
      <c r="C969" s="5">
        <v>43560.416666666664</v>
      </c>
      <c r="D969" t="s">
        <v>107</v>
      </c>
      <c r="E969" t="s">
        <v>133</v>
      </c>
      <c r="F969" t="s">
        <v>9</v>
      </c>
      <c r="G969">
        <v>45</v>
      </c>
      <c r="H969" t="s">
        <v>10</v>
      </c>
      <c r="J969" t="s">
        <v>11</v>
      </c>
      <c r="K969" s="21">
        <v>29977</v>
      </c>
    </row>
    <row r="970" spans="1:11" x14ac:dyDescent="0.25">
      <c r="A970">
        <v>11033</v>
      </c>
      <c r="B970" t="s">
        <v>522</v>
      </c>
      <c r="C970" s="5">
        <v>43571.447916666664</v>
      </c>
      <c r="D970" t="s">
        <v>107</v>
      </c>
      <c r="E970" t="s">
        <v>133</v>
      </c>
      <c r="F970" t="s">
        <v>9</v>
      </c>
      <c r="G970">
        <v>45</v>
      </c>
      <c r="H970" t="s">
        <v>10</v>
      </c>
      <c r="I970">
        <v>0</v>
      </c>
      <c r="J970" t="s">
        <v>11</v>
      </c>
      <c r="K970" s="21">
        <v>33601</v>
      </c>
    </row>
    <row r="971" spans="1:11" x14ac:dyDescent="0.25">
      <c r="A971">
        <v>11033</v>
      </c>
      <c r="B971" t="s">
        <v>522</v>
      </c>
      <c r="C971" s="5">
        <v>43557.416666666664</v>
      </c>
      <c r="D971" t="s">
        <v>107</v>
      </c>
      <c r="E971" t="s">
        <v>133</v>
      </c>
      <c r="F971" t="s">
        <v>9</v>
      </c>
      <c r="G971">
        <v>60</v>
      </c>
      <c r="H971" t="s">
        <v>10</v>
      </c>
      <c r="J971" t="s">
        <v>11</v>
      </c>
      <c r="K971" s="21">
        <v>33601</v>
      </c>
    </row>
    <row r="972" spans="1:11" x14ac:dyDescent="0.25">
      <c r="A972">
        <v>11136</v>
      </c>
      <c r="B972" t="s">
        <v>805</v>
      </c>
      <c r="C972" s="5">
        <v>43567.552083333336</v>
      </c>
      <c r="D972" t="s">
        <v>107</v>
      </c>
      <c r="E972" t="s">
        <v>133</v>
      </c>
      <c r="F972" t="s">
        <v>9</v>
      </c>
      <c r="G972">
        <v>60</v>
      </c>
      <c r="H972" t="s">
        <v>10</v>
      </c>
      <c r="J972" t="s">
        <v>11</v>
      </c>
      <c r="K972" s="21">
        <v>34409</v>
      </c>
    </row>
    <row r="973" spans="1:11" x14ac:dyDescent="0.25">
      <c r="A973">
        <v>18888</v>
      </c>
      <c r="B973" t="s">
        <v>239</v>
      </c>
      <c r="C973" s="5">
        <v>43571.364583333336</v>
      </c>
      <c r="D973" t="s">
        <v>107</v>
      </c>
      <c r="E973" t="s">
        <v>133</v>
      </c>
      <c r="F973" t="s">
        <v>9</v>
      </c>
      <c r="G973">
        <v>60</v>
      </c>
      <c r="H973" t="s">
        <v>10</v>
      </c>
      <c r="J973" t="s">
        <v>11</v>
      </c>
      <c r="K973" s="21">
        <v>28043</v>
      </c>
    </row>
    <row r="974" spans="1:11" x14ac:dyDescent="0.25">
      <c r="A974">
        <v>26981</v>
      </c>
      <c r="B974" t="s">
        <v>66</v>
      </c>
      <c r="C974" s="5">
        <v>43581.520833333336</v>
      </c>
      <c r="D974" t="s">
        <v>107</v>
      </c>
      <c r="E974" t="s">
        <v>133</v>
      </c>
      <c r="F974" t="s">
        <v>9</v>
      </c>
      <c r="G974">
        <v>60</v>
      </c>
      <c r="H974" t="s">
        <v>10</v>
      </c>
      <c r="I974">
        <v>0</v>
      </c>
      <c r="J974" t="s">
        <v>11</v>
      </c>
      <c r="K974" s="21">
        <v>31328</v>
      </c>
    </row>
    <row r="975" spans="1:11" x14ac:dyDescent="0.25">
      <c r="A975">
        <v>23016</v>
      </c>
      <c r="B975" t="s">
        <v>108</v>
      </c>
      <c r="C975" s="5">
        <v>43581.385416666664</v>
      </c>
      <c r="D975" t="s">
        <v>107</v>
      </c>
      <c r="E975" t="s">
        <v>133</v>
      </c>
      <c r="F975" t="s">
        <v>9</v>
      </c>
      <c r="G975">
        <v>75</v>
      </c>
      <c r="H975" t="s">
        <v>10</v>
      </c>
      <c r="J975" t="s">
        <v>11</v>
      </c>
      <c r="K975" s="21">
        <v>34151</v>
      </c>
    </row>
    <row r="976" spans="1:11" x14ac:dyDescent="0.25">
      <c r="A976">
        <v>4296</v>
      </c>
      <c r="B976" t="s">
        <v>454</v>
      </c>
      <c r="C976" s="5">
        <v>43571.520833333336</v>
      </c>
      <c r="D976" t="s">
        <v>107</v>
      </c>
      <c r="E976" t="s">
        <v>133</v>
      </c>
      <c r="F976" t="s">
        <v>9</v>
      </c>
      <c r="G976">
        <v>90</v>
      </c>
      <c r="H976" t="s">
        <v>10</v>
      </c>
      <c r="J976" t="s">
        <v>11</v>
      </c>
      <c r="K976" s="21">
        <v>22127</v>
      </c>
    </row>
    <row r="977" spans="1:11" x14ac:dyDescent="0.25">
      <c r="A977">
        <v>32769</v>
      </c>
      <c r="B977" t="s">
        <v>1085</v>
      </c>
      <c r="C977" s="5">
        <v>43567.520833333336</v>
      </c>
      <c r="D977" t="s">
        <v>109</v>
      </c>
      <c r="E977" t="s">
        <v>1749</v>
      </c>
      <c r="F977" t="s">
        <v>9</v>
      </c>
      <c r="G977">
        <v>15</v>
      </c>
      <c r="H977" t="s">
        <v>10</v>
      </c>
      <c r="J977" t="s">
        <v>11</v>
      </c>
      <c r="K977" s="21">
        <v>23352</v>
      </c>
    </row>
    <row r="978" spans="1:11" x14ac:dyDescent="0.25">
      <c r="A978">
        <v>29683</v>
      </c>
      <c r="B978" t="s">
        <v>708</v>
      </c>
      <c r="C978" s="5">
        <v>43556.375</v>
      </c>
      <c r="D978" t="s">
        <v>109</v>
      </c>
      <c r="E978" t="s">
        <v>1749</v>
      </c>
      <c r="F978" t="s">
        <v>9</v>
      </c>
      <c r="G978">
        <v>45</v>
      </c>
      <c r="H978" t="s">
        <v>10</v>
      </c>
      <c r="J978" t="s">
        <v>11</v>
      </c>
      <c r="K978" s="21">
        <v>40791</v>
      </c>
    </row>
    <row r="979" spans="1:11" x14ac:dyDescent="0.25">
      <c r="A979">
        <v>29462</v>
      </c>
      <c r="B979" t="s">
        <v>91</v>
      </c>
      <c r="C979" s="5">
        <v>43556.40625</v>
      </c>
      <c r="D979" t="s">
        <v>109</v>
      </c>
      <c r="E979" t="s">
        <v>1749</v>
      </c>
      <c r="F979" t="s">
        <v>9</v>
      </c>
      <c r="G979">
        <v>45</v>
      </c>
      <c r="H979" t="s">
        <v>10</v>
      </c>
      <c r="J979" t="s">
        <v>11</v>
      </c>
      <c r="K979" s="21">
        <v>38463</v>
      </c>
    </row>
    <row r="980" spans="1:11" x14ac:dyDescent="0.25">
      <c r="A980">
        <v>32625</v>
      </c>
      <c r="B980" t="s">
        <v>646</v>
      </c>
      <c r="C980" s="5">
        <v>43556.4375</v>
      </c>
      <c r="D980" t="s">
        <v>109</v>
      </c>
      <c r="E980" t="s">
        <v>1749</v>
      </c>
      <c r="F980" t="s">
        <v>9</v>
      </c>
      <c r="G980">
        <v>45</v>
      </c>
      <c r="H980" t="s">
        <v>10</v>
      </c>
      <c r="J980" t="s">
        <v>11</v>
      </c>
      <c r="K980" s="21">
        <v>41487</v>
      </c>
    </row>
    <row r="981" spans="1:11" x14ac:dyDescent="0.25">
      <c r="A981">
        <v>35634</v>
      </c>
      <c r="B981" t="s">
        <v>1118</v>
      </c>
      <c r="C981" s="5">
        <v>43556.46875</v>
      </c>
      <c r="D981" t="s">
        <v>109</v>
      </c>
      <c r="E981" t="s">
        <v>1749</v>
      </c>
      <c r="F981" t="s">
        <v>9</v>
      </c>
      <c r="G981">
        <v>45</v>
      </c>
      <c r="H981" t="s">
        <v>10</v>
      </c>
      <c r="J981" t="s">
        <v>11</v>
      </c>
      <c r="K981" s="21">
        <v>39540</v>
      </c>
    </row>
    <row r="982" spans="1:11" x14ac:dyDescent="0.25">
      <c r="A982">
        <v>24452</v>
      </c>
      <c r="B982" t="s">
        <v>190</v>
      </c>
      <c r="C982" s="5">
        <v>43556.5625</v>
      </c>
      <c r="D982" t="s">
        <v>109</v>
      </c>
      <c r="E982" t="s">
        <v>1749</v>
      </c>
      <c r="F982" t="s">
        <v>9</v>
      </c>
      <c r="G982">
        <v>45</v>
      </c>
      <c r="H982" t="s">
        <v>10</v>
      </c>
      <c r="J982" t="s">
        <v>11</v>
      </c>
      <c r="K982" s="21">
        <v>40096</v>
      </c>
    </row>
    <row r="983" spans="1:11" x14ac:dyDescent="0.25">
      <c r="A983">
        <v>27918</v>
      </c>
      <c r="B983" t="s">
        <v>44</v>
      </c>
      <c r="C983" s="5">
        <v>43558.427083333336</v>
      </c>
      <c r="D983" t="s">
        <v>109</v>
      </c>
      <c r="E983" t="s">
        <v>1749</v>
      </c>
      <c r="F983" t="s">
        <v>9</v>
      </c>
      <c r="G983">
        <v>45</v>
      </c>
      <c r="H983" t="s">
        <v>10</v>
      </c>
      <c r="J983" t="s">
        <v>11</v>
      </c>
      <c r="K983" s="21">
        <v>40991</v>
      </c>
    </row>
    <row r="984" spans="1:11" x14ac:dyDescent="0.25">
      <c r="A984">
        <v>31643</v>
      </c>
      <c r="B984" t="s">
        <v>1371</v>
      </c>
      <c r="C984" s="5">
        <v>43558.5625</v>
      </c>
      <c r="D984" t="s">
        <v>109</v>
      </c>
      <c r="E984" t="s">
        <v>1749</v>
      </c>
      <c r="F984" t="s">
        <v>9</v>
      </c>
      <c r="G984">
        <v>45</v>
      </c>
      <c r="H984" t="s">
        <v>10</v>
      </c>
      <c r="J984" t="s">
        <v>11</v>
      </c>
      <c r="K984" s="21">
        <v>27745</v>
      </c>
    </row>
    <row r="985" spans="1:11" x14ac:dyDescent="0.25">
      <c r="A985">
        <v>24648</v>
      </c>
      <c r="B985" t="s">
        <v>545</v>
      </c>
      <c r="C985" s="5">
        <v>43558.59375</v>
      </c>
      <c r="D985" t="s">
        <v>109</v>
      </c>
      <c r="E985" t="s">
        <v>1749</v>
      </c>
      <c r="F985" t="s">
        <v>9</v>
      </c>
      <c r="G985">
        <v>45</v>
      </c>
      <c r="H985" t="s">
        <v>10</v>
      </c>
      <c r="J985" t="s">
        <v>11</v>
      </c>
      <c r="K985" s="21">
        <v>39021</v>
      </c>
    </row>
    <row r="986" spans="1:11" x14ac:dyDescent="0.25">
      <c r="A986">
        <v>33117</v>
      </c>
      <c r="B986" t="s">
        <v>407</v>
      </c>
      <c r="C986" s="5">
        <v>43559.385416666664</v>
      </c>
      <c r="D986" t="s">
        <v>109</v>
      </c>
      <c r="E986" t="s">
        <v>1749</v>
      </c>
      <c r="F986" t="s">
        <v>9</v>
      </c>
      <c r="G986">
        <v>45</v>
      </c>
      <c r="H986" t="s">
        <v>10</v>
      </c>
      <c r="J986" t="s">
        <v>11</v>
      </c>
      <c r="K986" s="21">
        <v>41190</v>
      </c>
    </row>
    <row r="987" spans="1:11" x14ac:dyDescent="0.25">
      <c r="A987">
        <v>26561</v>
      </c>
      <c r="B987" t="s">
        <v>45</v>
      </c>
      <c r="C987" s="5">
        <v>43565.34375</v>
      </c>
      <c r="D987" t="s">
        <v>109</v>
      </c>
      <c r="E987" t="s">
        <v>1749</v>
      </c>
      <c r="F987" t="s">
        <v>9</v>
      </c>
      <c r="G987">
        <v>45</v>
      </c>
      <c r="H987" t="s">
        <v>10</v>
      </c>
      <c r="J987" t="s">
        <v>11</v>
      </c>
      <c r="K987" s="21">
        <v>39991</v>
      </c>
    </row>
    <row r="988" spans="1:11" x14ac:dyDescent="0.25">
      <c r="A988">
        <v>25161</v>
      </c>
      <c r="B988" t="s">
        <v>520</v>
      </c>
      <c r="C988" s="5">
        <v>43565.375</v>
      </c>
      <c r="D988" t="s">
        <v>109</v>
      </c>
      <c r="E988" t="s">
        <v>1749</v>
      </c>
      <c r="F988" t="s">
        <v>9</v>
      </c>
      <c r="G988">
        <v>45</v>
      </c>
      <c r="H988" t="s">
        <v>10</v>
      </c>
      <c r="J988" t="s">
        <v>11</v>
      </c>
      <c r="K988" s="21">
        <v>39245</v>
      </c>
    </row>
    <row r="989" spans="1:11" x14ac:dyDescent="0.25">
      <c r="A989">
        <v>4095</v>
      </c>
      <c r="B989" t="s">
        <v>973</v>
      </c>
      <c r="C989" s="5">
        <v>43565.40625</v>
      </c>
      <c r="D989" t="s">
        <v>109</v>
      </c>
      <c r="E989" t="s">
        <v>1749</v>
      </c>
      <c r="F989" t="s">
        <v>9</v>
      </c>
      <c r="G989">
        <v>45</v>
      </c>
      <c r="H989" t="s">
        <v>10</v>
      </c>
      <c r="J989" t="s">
        <v>11</v>
      </c>
      <c r="K989" s="21">
        <v>34730</v>
      </c>
    </row>
    <row r="990" spans="1:11" x14ac:dyDescent="0.25">
      <c r="A990">
        <v>2722</v>
      </c>
      <c r="B990" t="s">
        <v>1375</v>
      </c>
      <c r="C990" s="5">
        <v>43565.4375</v>
      </c>
      <c r="D990" t="s">
        <v>109</v>
      </c>
      <c r="E990" t="s">
        <v>1749</v>
      </c>
      <c r="F990" t="s">
        <v>9</v>
      </c>
      <c r="G990">
        <v>45</v>
      </c>
      <c r="H990" t="s">
        <v>10</v>
      </c>
      <c r="J990" t="s">
        <v>11</v>
      </c>
      <c r="K990" s="21">
        <v>30747</v>
      </c>
    </row>
    <row r="991" spans="1:11" x14ac:dyDescent="0.25">
      <c r="A991">
        <v>27619</v>
      </c>
      <c r="B991" t="s">
        <v>52</v>
      </c>
      <c r="C991" s="5">
        <v>43565.46875</v>
      </c>
      <c r="D991" t="s">
        <v>109</v>
      </c>
      <c r="E991" t="s">
        <v>1749</v>
      </c>
      <c r="F991" t="s">
        <v>9</v>
      </c>
      <c r="G991">
        <v>45</v>
      </c>
      <c r="H991" t="s">
        <v>10</v>
      </c>
      <c r="J991" t="s">
        <v>11</v>
      </c>
      <c r="K991" s="21">
        <v>32458</v>
      </c>
    </row>
    <row r="992" spans="1:11" x14ac:dyDescent="0.25">
      <c r="A992">
        <v>15302</v>
      </c>
      <c r="B992" t="s">
        <v>1497</v>
      </c>
      <c r="C992" s="5">
        <v>43565.5625</v>
      </c>
      <c r="D992" t="s">
        <v>109</v>
      </c>
      <c r="E992" t="s">
        <v>1749</v>
      </c>
      <c r="F992" t="s">
        <v>9</v>
      </c>
      <c r="G992">
        <v>45</v>
      </c>
      <c r="H992" t="s">
        <v>10</v>
      </c>
      <c r="J992" t="s">
        <v>11</v>
      </c>
      <c r="K992" s="21">
        <v>37896</v>
      </c>
    </row>
    <row r="993" spans="1:11" x14ac:dyDescent="0.25">
      <c r="A993">
        <v>17494</v>
      </c>
      <c r="B993" t="s">
        <v>306</v>
      </c>
      <c r="C993" s="5">
        <v>43565.59375</v>
      </c>
      <c r="D993" t="s">
        <v>109</v>
      </c>
      <c r="E993" t="s">
        <v>1749</v>
      </c>
      <c r="F993" t="s">
        <v>9</v>
      </c>
      <c r="G993">
        <v>45</v>
      </c>
      <c r="H993" t="s">
        <v>10</v>
      </c>
      <c r="J993" t="s">
        <v>11</v>
      </c>
      <c r="K993" s="21">
        <v>34430</v>
      </c>
    </row>
    <row r="994" spans="1:11" x14ac:dyDescent="0.25">
      <c r="A994">
        <v>138</v>
      </c>
      <c r="B994" t="s">
        <v>1499</v>
      </c>
      <c r="C994" s="5">
        <v>43566.46875</v>
      </c>
      <c r="D994" t="s">
        <v>109</v>
      </c>
      <c r="E994" t="s">
        <v>1749</v>
      </c>
      <c r="F994" t="s">
        <v>9</v>
      </c>
      <c r="G994">
        <v>45</v>
      </c>
      <c r="H994" t="s">
        <v>10</v>
      </c>
      <c r="J994" t="s">
        <v>11</v>
      </c>
      <c r="K994" s="21">
        <v>23342</v>
      </c>
    </row>
    <row r="995" spans="1:11" x14ac:dyDescent="0.25">
      <c r="A995">
        <v>5201</v>
      </c>
      <c r="B995" t="s">
        <v>874</v>
      </c>
      <c r="C995" s="5">
        <v>43567.34375</v>
      </c>
      <c r="D995" t="s">
        <v>109</v>
      </c>
      <c r="E995" t="s">
        <v>1749</v>
      </c>
      <c r="F995" t="s">
        <v>9</v>
      </c>
      <c r="G995">
        <v>45</v>
      </c>
      <c r="H995" t="s">
        <v>10</v>
      </c>
      <c r="J995" t="s">
        <v>11</v>
      </c>
      <c r="K995" s="21">
        <v>36795</v>
      </c>
    </row>
    <row r="996" spans="1:11" x14ac:dyDescent="0.25">
      <c r="A996">
        <v>22433</v>
      </c>
      <c r="B996" t="s">
        <v>704</v>
      </c>
      <c r="C996" s="5">
        <v>43567.40625</v>
      </c>
      <c r="D996" t="s">
        <v>109</v>
      </c>
      <c r="E996" t="s">
        <v>1749</v>
      </c>
      <c r="F996" t="s">
        <v>9</v>
      </c>
      <c r="G996">
        <v>45</v>
      </c>
      <c r="H996" t="s">
        <v>10</v>
      </c>
      <c r="J996" t="s">
        <v>11</v>
      </c>
      <c r="K996" s="21">
        <v>40433</v>
      </c>
    </row>
    <row r="997" spans="1:11" x14ac:dyDescent="0.25">
      <c r="A997">
        <v>34718</v>
      </c>
      <c r="B997" t="s">
        <v>796</v>
      </c>
      <c r="C997" s="5">
        <v>43567.4375</v>
      </c>
      <c r="D997" t="s">
        <v>109</v>
      </c>
      <c r="E997" t="s">
        <v>1749</v>
      </c>
      <c r="F997" t="s">
        <v>9</v>
      </c>
      <c r="G997">
        <v>45</v>
      </c>
      <c r="H997" t="s">
        <v>10</v>
      </c>
      <c r="J997" t="s">
        <v>11</v>
      </c>
      <c r="K997" s="21">
        <v>32373</v>
      </c>
    </row>
    <row r="998" spans="1:11" x14ac:dyDescent="0.25">
      <c r="A998">
        <v>10141</v>
      </c>
      <c r="B998" t="s">
        <v>290</v>
      </c>
      <c r="C998" s="5">
        <v>43567.46875</v>
      </c>
      <c r="D998" t="s">
        <v>109</v>
      </c>
      <c r="E998" t="s">
        <v>1749</v>
      </c>
      <c r="F998" t="s">
        <v>9</v>
      </c>
      <c r="G998">
        <v>45</v>
      </c>
      <c r="H998" t="s">
        <v>10</v>
      </c>
      <c r="J998" t="s">
        <v>11</v>
      </c>
      <c r="K998" s="21">
        <v>34222</v>
      </c>
    </row>
    <row r="999" spans="1:11" x14ac:dyDescent="0.25">
      <c r="A999">
        <v>32106</v>
      </c>
      <c r="B999" t="s">
        <v>581</v>
      </c>
      <c r="C999" s="5">
        <v>43570.520833333336</v>
      </c>
      <c r="D999" t="s">
        <v>109</v>
      </c>
      <c r="E999" t="s">
        <v>1749</v>
      </c>
      <c r="F999" t="s">
        <v>9</v>
      </c>
      <c r="G999">
        <v>45</v>
      </c>
      <c r="H999" t="s">
        <v>10</v>
      </c>
      <c r="I999">
        <v>0</v>
      </c>
      <c r="J999" t="s">
        <v>11</v>
      </c>
      <c r="K999" s="21">
        <v>40162</v>
      </c>
    </row>
    <row r="1000" spans="1:11" x14ac:dyDescent="0.25">
      <c r="A1000">
        <v>34098</v>
      </c>
      <c r="B1000" t="s">
        <v>443</v>
      </c>
      <c r="C1000" s="5">
        <v>43570.583333333336</v>
      </c>
      <c r="D1000" t="s">
        <v>109</v>
      </c>
      <c r="E1000" t="s">
        <v>1749</v>
      </c>
      <c r="F1000" t="s">
        <v>9</v>
      </c>
      <c r="G1000">
        <v>45</v>
      </c>
      <c r="H1000" t="s">
        <v>10</v>
      </c>
      <c r="J1000" t="s">
        <v>11</v>
      </c>
      <c r="K1000" s="21">
        <v>41340</v>
      </c>
    </row>
    <row r="1001" spans="1:11" x14ac:dyDescent="0.25">
      <c r="A1001">
        <v>23310</v>
      </c>
      <c r="B1001" t="s">
        <v>1503</v>
      </c>
      <c r="C1001" s="5">
        <v>43572.635416666664</v>
      </c>
      <c r="D1001" t="s">
        <v>109</v>
      </c>
      <c r="E1001" t="s">
        <v>1749</v>
      </c>
      <c r="F1001" t="s">
        <v>9</v>
      </c>
      <c r="G1001">
        <v>45</v>
      </c>
      <c r="H1001" t="s">
        <v>10</v>
      </c>
      <c r="J1001" t="s">
        <v>11</v>
      </c>
      <c r="K1001" s="21">
        <v>39212</v>
      </c>
    </row>
    <row r="1002" spans="1:11" x14ac:dyDescent="0.25">
      <c r="A1002">
        <v>19587</v>
      </c>
      <c r="B1002" t="s">
        <v>1386</v>
      </c>
      <c r="C1002" s="5">
        <v>43579.46875</v>
      </c>
      <c r="D1002" t="s">
        <v>109</v>
      </c>
      <c r="E1002" t="s">
        <v>1749</v>
      </c>
      <c r="F1002" t="s">
        <v>9</v>
      </c>
      <c r="G1002">
        <v>45</v>
      </c>
      <c r="H1002" t="s">
        <v>10</v>
      </c>
      <c r="J1002" t="s">
        <v>11</v>
      </c>
      <c r="K1002" s="21">
        <v>38772</v>
      </c>
    </row>
    <row r="1003" spans="1:11" x14ac:dyDescent="0.25">
      <c r="A1003">
        <v>35875</v>
      </c>
      <c r="B1003" t="s">
        <v>290</v>
      </c>
      <c r="C1003" s="5">
        <v>43579.5625</v>
      </c>
      <c r="D1003" t="s">
        <v>109</v>
      </c>
      <c r="E1003" t="s">
        <v>1749</v>
      </c>
      <c r="F1003" t="s">
        <v>9</v>
      </c>
      <c r="G1003">
        <v>45</v>
      </c>
      <c r="H1003" t="s">
        <v>10</v>
      </c>
      <c r="J1003" t="s">
        <v>11</v>
      </c>
      <c r="K1003" s="21">
        <v>41726</v>
      </c>
    </row>
    <row r="1004" spans="1:11" x14ac:dyDescent="0.25">
      <c r="A1004">
        <v>26472</v>
      </c>
      <c r="B1004" t="s">
        <v>1149</v>
      </c>
      <c r="C1004" s="5">
        <v>43580.34375</v>
      </c>
      <c r="D1004" t="s">
        <v>109</v>
      </c>
      <c r="E1004" t="s">
        <v>1749</v>
      </c>
      <c r="F1004" t="s">
        <v>9</v>
      </c>
      <c r="G1004">
        <v>45</v>
      </c>
      <c r="H1004" t="s">
        <v>10</v>
      </c>
      <c r="J1004" t="s">
        <v>11</v>
      </c>
      <c r="K1004" s="21">
        <v>34965</v>
      </c>
    </row>
    <row r="1005" spans="1:11" x14ac:dyDescent="0.25">
      <c r="A1005">
        <v>26267</v>
      </c>
      <c r="B1005" t="s">
        <v>298</v>
      </c>
      <c r="C1005" s="5">
        <v>43584.385416666664</v>
      </c>
      <c r="D1005" t="s">
        <v>109</v>
      </c>
      <c r="E1005" t="s">
        <v>1749</v>
      </c>
      <c r="F1005" t="s">
        <v>9</v>
      </c>
      <c r="G1005">
        <v>45</v>
      </c>
      <c r="H1005" t="s">
        <v>10</v>
      </c>
      <c r="J1005" t="s">
        <v>11</v>
      </c>
      <c r="K1005" s="21">
        <v>40311</v>
      </c>
    </row>
    <row r="1006" spans="1:11" x14ac:dyDescent="0.25">
      <c r="A1006">
        <v>30107</v>
      </c>
      <c r="B1006" t="s">
        <v>160</v>
      </c>
      <c r="C1006" s="5">
        <v>43584.604166666664</v>
      </c>
      <c r="D1006" t="s">
        <v>109</v>
      </c>
      <c r="E1006" t="s">
        <v>1749</v>
      </c>
      <c r="F1006" t="s">
        <v>9</v>
      </c>
      <c r="G1006">
        <v>45</v>
      </c>
      <c r="H1006" t="s">
        <v>10</v>
      </c>
      <c r="I1006">
        <v>0</v>
      </c>
      <c r="J1006" t="s">
        <v>11</v>
      </c>
      <c r="K1006" s="21">
        <v>29000</v>
      </c>
    </row>
    <row r="1007" spans="1:11" x14ac:dyDescent="0.25">
      <c r="A1007">
        <v>24626</v>
      </c>
      <c r="B1007" t="s">
        <v>402</v>
      </c>
      <c r="C1007" s="5">
        <v>43584.635416666664</v>
      </c>
      <c r="D1007" t="s">
        <v>109</v>
      </c>
      <c r="E1007" t="s">
        <v>1749</v>
      </c>
      <c r="F1007" t="s">
        <v>9</v>
      </c>
      <c r="G1007">
        <v>45</v>
      </c>
      <c r="H1007" t="s">
        <v>10</v>
      </c>
      <c r="J1007" t="s">
        <v>11</v>
      </c>
      <c r="K1007" s="21">
        <v>40637</v>
      </c>
    </row>
    <row r="1008" spans="1:11" x14ac:dyDescent="0.25">
      <c r="A1008">
        <v>35009</v>
      </c>
      <c r="B1008" t="s">
        <v>828</v>
      </c>
      <c r="C1008" s="5">
        <v>43556.520833333336</v>
      </c>
      <c r="D1008" t="s">
        <v>109</v>
      </c>
      <c r="E1008" t="s">
        <v>1749</v>
      </c>
      <c r="F1008" t="s">
        <v>9</v>
      </c>
      <c r="G1008">
        <v>60</v>
      </c>
      <c r="H1008" t="s">
        <v>10</v>
      </c>
      <c r="J1008" t="s">
        <v>11</v>
      </c>
      <c r="K1008" s="21">
        <v>37545</v>
      </c>
    </row>
    <row r="1009" spans="1:11" x14ac:dyDescent="0.25">
      <c r="A1009">
        <v>32943</v>
      </c>
      <c r="B1009" t="s">
        <v>69</v>
      </c>
      <c r="C1009" s="5">
        <v>43556.59375</v>
      </c>
      <c r="D1009" t="s">
        <v>109</v>
      </c>
      <c r="E1009" t="s">
        <v>1749</v>
      </c>
      <c r="F1009" t="s">
        <v>9</v>
      </c>
      <c r="G1009">
        <v>60</v>
      </c>
      <c r="H1009" t="s">
        <v>10</v>
      </c>
      <c r="I1009">
        <v>0</v>
      </c>
      <c r="J1009" t="s">
        <v>11</v>
      </c>
      <c r="K1009" s="21">
        <v>41035</v>
      </c>
    </row>
    <row r="1010" spans="1:11" x14ac:dyDescent="0.25">
      <c r="A1010">
        <v>18453</v>
      </c>
      <c r="B1010" t="s">
        <v>1493</v>
      </c>
      <c r="C1010" s="5">
        <v>43558.34375</v>
      </c>
      <c r="D1010" t="s">
        <v>109</v>
      </c>
      <c r="E1010" t="s">
        <v>1749</v>
      </c>
      <c r="F1010" t="s">
        <v>9</v>
      </c>
      <c r="G1010">
        <v>60</v>
      </c>
      <c r="H1010" t="s">
        <v>10</v>
      </c>
      <c r="J1010" t="s">
        <v>11</v>
      </c>
      <c r="K1010" s="21">
        <v>36499</v>
      </c>
    </row>
    <row r="1011" spans="1:11" x14ac:dyDescent="0.25">
      <c r="A1011">
        <v>33172</v>
      </c>
      <c r="B1011" t="s">
        <v>1367</v>
      </c>
      <c r="C1011" s="5">
        <v>43558.385416666664</v>
      </c>
      <c r="D1011" t="s">
        <v>109</v>
      </c>
      <c r="E1011" t="s">
        <v>1749</v>
      </c>
      <c r="F1011" t="s">
        <v>9</v>
      </c>
      <c r="G1011">
        <v>60</v>
      </c>
      <c r="H1011" t="s">
        <v>10</v>
      </c>
      <c r="J1011" t="s">
        <v>11</v>
      </c>
      <c r="K1011" s="21">
        <v>37660</v>
      </c>
    </row>
    <row r="1012" spans="1:11" x14ac:dyDescent="0.25">
      <c r="A1012">
        <v>36106</v>
      </c>
      <c r="B1012" t="s">
        <v>1021</v>
      </c>
      <c r="C1012" s="5">
        <v>43558.458333333336</v>
      </c>
      <c r="D1012" t="s">
        <v>109</v>
      </c>
      <c r="E1012" t="s">
        <v>1749</v>
      </c>
      <c r="F1012" t="s">
        <v>9</v>
      </c>
      <c r="G1012">
        <v>60</v>
      </c>
      <c r="H1012" t="s">
        <v>10</v>
      </c>
      <c r="J1012" t="s">
        <v>11</v>
      </c>
      <c r="K1012" s="21">
        <v>41560</v>
      </c>
    </row>
    <row r="1013" spans="1:11" x14ac:dyDescent="0.25">
      <c r="A1013">
        <v>1870</v>
      </c>
      <c r="B1013" t="s">
        <v>110</v>
      </c>
      <c r="C1013" s="5">
        <v>43558.520833333336</v>
      </c>
      <c r="D1013" t="s">
        <v>109</v>
      </c>
      <c r="E1013" t="s">
        <v>1749</v>
      </c>
      <c r="F1013" t="s">
        <v>9</v>
      </c>
      <c r="G1013">
        <v>60</v>
      </c>
      <c r="H1013" t="s">
        <v>10</v>
      </c>
      <c r="J1013" t="s">
        <v>11</v>
      </c>
      <c r="K1013" s="21">
        <v>29780</v>
      </c>
    </row>
    <row r="1014" spans="1:11" x14ac:dyDescent="0.25">
      <c r="A1014">
        <v>26433</v>
      </c>
      <c r="B1014" t="s">
        <v>396</v>
      </c>
      <c r="C1014" s="5">
        <v>43559.34375</v>
      </c>
      <c r="D1014" t="s">
        <v>109</v>
      </c>
      <c r="E1014" t="s">
        <v>1749</v>
      </c>
      <c r="F1014" t="s">
        <v>9</v>
      </c>
      <c r="G1014">
        <v>60</v>
      </c>
      <c r="H1014" t="s">
        <v>10</v>
      </c>
      <c r="J1014" t="s">
        <v>11</v>
      </c>
      <c r="K1014" s="21">
        <v>33158</v>
      </c>
    </row>
    <row r="1015" spans="1:11" x14ac:dyDescent="0.25">
      <c r="A1015">
        <v>20110</v>
      </c>
      <c r="B1015" t="s">
        <v>742</v>
      </c>
      <c r="C1015" s="5">
        <v>43559.416666666664</v>
      </c>
      <c r="D1015" t="s">
        <v>109</v>
      </c>
      <c r="E1015" t="s">
        <v>1749</v>
      </c>
      <c r="F1015" t="s">
        <v>9</v>
      </c>
      <c r="G1015">
        <v>60</v>
      </c>
      <c r="H1015" t="s">
        <v>10</v>
      </c>
      <c r="J1015" t="s">
        <v>11</v>
      </c>
      <c r="K1015" s="21">
        <v>37560</v>
      </c>
    </row>
    <row r="1016" spans="1:11" x14ac:dyDescent="0.25">
      <c r="A1016">
        <v>27270</v>
      </c>
      <c r="B1016" t="s">
        <v>287</v>
      </c>
      <c r="C1016" s="5">
        <v>43559.458333333336</v>
      </c>
      <c r="D1016" t="s">
        <v>109</v>
      </c>
      <c r="E1016" t="s">
        <v>1749</v>
      </c>
      <c r="F1016" t="s">
        <v>9</v>
      </c>
      <c r="G1016">
        <v>60</v>
      </c>
      <c r="H1016" t="s">
        <v>10</v>
      </c>
      <c r="J1016" t="s">
        <v>11</v>
      </c>
      <c r="K1016" s="21">
        <v>34755</v>
      </c>
    </row>
    <row r="1017" spans="1:11" x14ac:dyDescent="0.25">
      <c r="A1017">
        <v>1661</v>
      </c>
      <c r="B1017" t="s">
        <v>321</v>
      </c>
      <c r="C1017" s="5">
        <v>43559.520833333336</v>
      </c>
      <c r="D1017" t="s">
        <v>109</v>
      </c>
      <c r="E1017" t="s">
        <v>1749</v>
      </c>
      <c r="F1017" t="s">
        <v>9</v>
      </c>
      <c r="G1017">
        <v>60</v>
      </c>
      <c r="H1017" t="s">
        <v>10</v>
      </c>
      <c r="J1017" t="s">
        <v>11</v>
      </c>
      <c r="K1017" s="21">
        <v>37197</v>
      </c>
    </row>
    <row r="1018" spans="1:11" x14ac:dyDescent="0.25">
      <c r="A1018">
        <v>32501</v>
      </c>
      <c r="B1018" t="s">
        <v>273</v>
      </c>
      <c r="C1018" s="5">
        <v>43559.5625</v>
      </c>
      <c r="D1018" t="s">
        <v>109</v>
      </c>
      <c r="E1018" t="s">
        <v>1749</v>
      </c>
      <c r="F1018" t="s">
        <v>9</v>
      </c>
      <c r="G1018">
        <v>60</v>
      </c>
      <c r="H1018" t="s">
        <v>10</v>
      </c>
      <c r="J1018" t="s">
        <v>11</v>
      </c>
      <c r="K1018" s="21">
        <v>34039</v>
      </c>
    </row>
    <row r="1019" spans="1:11" x14ac:dyDescent="0.25">
      <c r="A1019">
        <v>34620</v>
      </c>
      <c r="B1019" t="s">
        <v>759</v>
      </c>
      <c r="C1019" s="5">
        <v>43559.625</v>
      </c>
      <c r="D1019" t="s">
        <v>109</v>
      </c>
      <c r="E1019" t="s">
        <v>1749</v>
      </c>
      <c r="F1019" t="s">
        <v>9</v>
      </c>
      <c r="G1019">
        <v>60</v>
      </c>
      <c r="H1019" t="s">
        <v>10</v>
      </c>
      <c r="J1019" t="s">
        <v>11</v>
      </c>
      <c r="K1019" s="21">
        <v>38523</v>
      </c>
    </row>
    <row r="1020" spans="1:11" x14ac:dyDescent="0.25">
      <c r="A1020">
        <v>9163</v>
      </c>
      <c r="B1020" t="s">
        <v>1494</v>
      </c>
      <c r="C1020" s="5">
        <v>43563.34375</v>
      </c>
      <c r="D1020" t="s">
        <v>109</v>
      </c>
      <c r="E1020" t="s">
        <v>1749</v>
      </c>
      <c r="F1020" t="s">
        <v>9</v>
      </c>
      <c r="G1020">
        <v>60</v>
      </c>
      <c r="H1020" t="s">
        <v>10</v>
      </c>
      <c r="J1020" t="s">
        <v>11</v>
      </c>
      <c r="K1020" s="21">
        <v>37060</v>
      </c>
    </row>
    <row r="1021" spans="1:11" x14ac:dyDescent="0.25">
      <c r="A1021">
        <v>34750</v>
      </c>
      <c r="B1021" t="s">
        <v>825</v>
      </c>
      <c r="C1021" s="5">
        <v>43563.385416666664</v>
      </c>
      <c r="D1021" t="s">
        <v>109</v>
      </c>
      <c r="E1021" t="s">
        <v>1749</v>
      </c>
      <c r="F1021" t="s">
        <v>9</v>
      </c>
      <c r="G1021">
        <v>60</v>
      </c>
      <c r="H1021" t="s">
        <v>10</v>
      </c>
      <c r="J1021" t="s">
        <v>11</v>
      </c>
      <c r="K1021" s="21">
        <v>35969</v>
      </c>
    </row>
    <row r="1022" spans="1:11" x14ac:dyDescent="0.25">
      <c r="A1022">
        <v>26958</v>
      </c>
      <c r="B1022" t="s">
        <v>24</v>
      </c>
      <c r="C1022" s="5">
        <v>43563.458333333336</v>
      </c>
      <c r="D1022" t="s">
        <v>109</v>
      </c>
      <c r="E1022" t="s">
        <v>1749</v>
      </c>
      <c r="F1022" t="s">
        <v>9</v>
      </c>
      <c r="G1022">
        <v>60</v>
      </c>
      <c r="H1022" t="s">
        <v>10</v>
      </c>
      <c r="J1022" t="s">
        <v>11</v>
      </c>
      <c r="K1022" s="21">
        <v>37586</v>
      </c>
    </row>
    <row r="1023" spans="1:11" x14ac:dyDescent="0.25">
      <c r="A1023">
        <v>4024</v>
      </c>
      <c r="B1023" t="s">
        <v>40</v>
      </c>
      <c r="C1023" s="5">
        <v>43563.520833333336</v>
      </c>
      <c r="D1023" t="s">
        <v>109</v>
      </c>
      <c r="E1023" t="s">
        <v>1749</v>
      </c>
      <c r="F1023" t="s">
        <v>9</v>
      </c>
      <c r="G1023">
        <v>60</v>
      </c>
      <c r="H1023" t="s">
        <v>10</v>
      </c>
      <c r="J1023" t="s">
        <v>11</v>
      </c>
      <c r="K1023" s="21">
        <v>27762</v>
      </c>
    </row>
    <row r="1024" spans="1:11" x14ac:dyDescent="0.25">
      <c r="A1024">
        <v>1573</v>
      </c>
      <c r="B1024" t="s">
        <v>1495</v>
      </c>
      <c r="C1024" s="5">
        <v>43563.5625</v>
      </c>
      <c r="D1024" t="s">
        <v>109</v>
      </c>
      <c r="E1024" t="s">
        <v>1749</v>
      </c>
      <c r="F1024" t="s">
        <v>9</v>
      </c>
      <c r="G1024">
        <v>60</v>
      </c>
      <c r="H1024" t="s">
        <v>10</v>
      </c>
      <c r="J1024" t="s">
        <v>11</v>
      </c>
      <c r="K1024" s="21">
        <v>25477</v>
      </c>
    </row>
    <row r="1025" spans="1:11" x14ac:dyDescent="0.25">
      <c r="A1025">
        <v>17369</v>
      </c>
      <c r="B1025" t="s">
        <v>1496</v>
      </c>
      <c r="C1025" s="5">
        <v>43563.604166666664</v>
      </c>
      <c r="D1025" t="s">
        <v>109</v>
      </c>
      <c r="E1025" t="s">
        <v>1749</v>
      </c>
      <c r="F1025" t="s">
        <v>9</v>
      </c>
      <c r="G1025">
        <v>60</v>
      </c>
      <c r="H1025" t="s">
        <v>10</v>
      </c>
      <c r="I1025">
        <v>0</v>
      </c>
      <c r="J1025" t="s">
        <v>11</v>
      </c>
      <c r="K1025" s="21">
        <v>38091</v>
      </c>
    </row>
    <row r="1026" spans="1:11" x14ac:dyDescent="0.25">
      <c r="A1026">
        <v>3908</v>
      </c>
      <c r="B1026" t="s">
        <v>196</v>
      </c>
      <c r="C1026" s="5">
        <v>43565.520833333336</v>
      </c>
      <c r="D1026" t="s">
        <v>109</v>
      </c>
      <c r="E1026" t="s">
        <v>1749</v>
      </c>
      <c r="F1026" t="s">
        <v>9</v>
      </c>
      <c r="G1026">
        <v>60</v>
      </c>
      <c r="H1026" t="s">
        <v>10</v>
      </c>
      <c r="J1026" t="s">
        <v>11</v>
      </c>
      <c r="K1026" s="21">
        <v>37141</v>
      </c>
    </row>
    <row r="1027" spans="1:11" x14ac:dyDescent="0.25">
      <c r="A1027">
        <v>22313</v>
      </c>
      <c r="B1027" t="s">
        <v>494</v>
      </c>
      <c r="C1027" s="5">
        <v>43565.625</v>
      </c>
      <c r="D1027" t="s">
        <v>109</v>
      </c>
      <c r="E1027" t="s">
        <v>1749</v>
      </c>
      <c r="F1027" t="s">
        <v>9</v>
      </c>
      <c r="G1027">
        <v>60</v>
      </c>
      <c r="H1027" t="s">
        <v>10</v>
      </c>
      <c r="J1027" t="s">
        <v>11</v>
      </c>
      <c r="K1027" s="21">
        <v>40052</v>
      </c>
    </row>
    <row r="1028" spans="1:11" x14ac:dyDescent="0.25">
      <c r="A1028">
        <v>35011</v>
      </c>
      <c r="B1028" t="s">
        <v>1498</v>
      </c>
      <c r="C1028" s="5">
        <v>43566.34375</v>
      </c>
      <c r="D1028" t="s">
        <v>109</v>
      </c>
      <c r="E1028" t="s">
        <v>1749</v>
      </c>
      <c r="F1028" t="s">
        <v>9</v>
      </c>
      <c r="G1028">
        <v>60</v>
      </c>
      <c r="H1028" t="s">
        <v>10</v>
      </c>
      <c r="J1028" t="s">
        <v>11</v>
      </c>
      <c r="K1028" s="21">
        <v>41737</v>
      </c>
    </row>
    <row r="1029" spans="1:11" x14ac:dyDescent="0.25">
      <c r="A1029">
        <v>23463</v>
      </c>
      <c r="B1029" t="s">
        <v>690</v>
      </c>
      <c r="C1029" s="5">
        <v>43566.427083333336</v>
      </c>
      <c r="D1029" t="s">
        <v>109</v>
      </c>
      <c r="E1029" t="s">
        <v>1749</v>
      </c>
      <c r="F1029" t="s">
        <v>9</v>
      </c>
      <c r="G1029">
        <v>60</v>
      </c>
      <c r="H1029" t="s">
        <v>10</v>
      </c>
      <c r="J1029" t="s">
        <v>11</v>
      </c>
      <c r="K1029" s="21">
        <v>39405</v>
      </c>
    </row>
    <row r="1030" spans="1:11" x14ac:dyDescent="0.25">
      <c r="A1030">
        <v>32769</v>
      </c>
      <c r="B1030" t="s">
        <v>1085</v>
      </c>
      <c r="C1030" s="5">
        <v>43566.520833333336</v>
      </c>
      <c r="D1030" t="s">
        <v>109</v>
      </c>
      <c r="E1030" t="s">
        <v>1749</v>
      </c>
      <c r="F1030" t="s">
        <v>9</v>
      </c>
      <c r="G1030">
        <v>60</v>
      </c>
      <c r="H1030" t="s">
        <v>10</v>
      </c>
      <c r="J1030" t="s">
        <v>11</v>
      </c>
      <c r="K1030" s="21">
        <v>23352</v>
      </c>
    </row>
    <row r="1031" spans="1:11" x14ac:dyDescent="0.25">
      <c r="A1031">
        <v>27412</v>
      </c>
      <c r="B1031" t="s">
        <v>515</v>
      </c>
      <c r="C1031" s="5">
        <v>43566.5625</v>
      </c>
      <c r="D1031" t="s">
        <v>109</v>
      </c>
      <c r="E1031" t="s">
        <v>1749</v>
      </c>
      <c r="F1031" t="s">
        <v>9</v>
      </c>
      <c r="G1031">
        <v>60</v>
      </c>
      <c r="H1031" t="s">
        <v>10</v>
      </c>
      <c r="J1031" t="s">
        <v>11</v>
      </c>
      <c r="K1031" s="21">
        <v>35882</v>
      </c>
    </row>
    <row r="1032" spans="1:11" x14ac:dyDescent="0.25">
      <c r="A1032">
        <v>15833</v>
      </c>
      <c r="B1032" t="s">
        <v>641</v>
      </c>
      <c r="C1032" s="5">
        <v>43566.604166666664</v>
      </c>
      <c r="D1032" t="s">
        <v>109</v>
      </c>
      <c r="E1032" t="s">
        <v>1749</v>
      </c>
      <c r="F1032" t="s">
        <v>9</v>
      </c>
      <c r="G1032">
        <v>60</v>
      </c>
      <c r="H1032" t="s">
        <v>10</v>
      </c>
      <c r="J1032" t="s">
        <v>11</v>
      </c>
      <c r="K1032" s="21">
        <v>37637</v>
      </c>
    </row>
    <row r="1033" spans="1:11" x14ac:dyDescent="0.25">
      <c r="A1033">
        <v>34617</v>
      </c>
      <c r="B1033" t="s">
        <v>694</v>
      </c>
      <c r="C1033" s="5">
        <v>43567.541666666664</v>
      </c>
      <c r="D1033" t="s">
        <v>109</v>
      </c>
      <c r="E1033" t="s">
        <v>1749</v>
      </c>
      <c r="F1033" t="s">
        <v>9</v>
      </c>
      <c r="G1033">
        <v>60</v>
      </c>
      <c r="H1033" t="s">
        <v>10</v>
      </c>
      <c r="J1033" t="s">
        <v>11</v>
      </c>
      <c r="K1033" s="21">
        <v>40259</v>
      </c>
    </row>
    <row r="1034" spans="1:11" x14ac:dyDescent="0.25">
      <c r="A1034">
        <v>34029</v>
      </c>
      <c r="B1034" t="s">
        <v>755</v>
      </c>
      <c r="C1034" s="5">
        <v>43567.583333333336</v>
      </c>
      <c r="D1034" t="s">
        <v>109</v>
      </c>
      <c r="E1034" t="s">
        <v>1749</v>
      </c>
      <c r="F1034" t="s">
        <v>9</v>
      </c>
      <c r="G1034">
        <v>60</v>
      </c>
      <c r="H1034" t="s">
        <v>10</v>
      </c>
      <c r="J1034" t="s">
        <v>11</v>
      </c>
      <c r="K1034" s="21">
        <v>41547</v>
      </c>
    </row>
    <row r="1035" spans="1:11" x14ac:dyDescent="0.25">
      <c r="A1035">
        <v>16131</v>
      </c>
      <c r="B1035" t="s">
        <v>1500</v>
      </c>
      <c r="C1035" s="5">
        <v>43570.364583333336</v>
      </c>
      <c r="D1035" t="s">
        <v>109</v>
      </c>
      <c r="E1035" t="s">
        <v>1749</v>
      </c>
      <c r="F1035" t="s">
        <v>9</v>
      </c>
      <c r="G1035">
        <v>60</v>
      </c>
      <c r="H1035" t="s">
        <v>10</v>
      </c>
      <c r="J1035" t="s">
        <v>11</v>
      </c>
      <c r="K1035" s="21">
        <v>26623</v>
      </c>
    </row>
    <row r="1036" spans="1:11" x14ac:dyDescent="0.25">
      <c r="A1036">
        <v>32811</v>
      </c>
      <c r="B1036" t="s">
        <v>1501</v>
      </c>
      <c r="C1036" s="5">
        <v>43570.416666666664</v>
      </c>
      <c r="D1036" t="s">
        <v>109</v>
      </c>
      <c r="E1036" t="s">
        <v>1749</v>
      </c>
      <c r="F1036" t="s">
        <v>9</v>
      </c>
      <c r="G1036">
        <v>60</v>
      </c>
      <c r="H1036" t="s">
        <v>10</v>
      </c>
      <c r="J1036" t="s">
        <v>11</v>
      </c>
      <c r="K1036" s="21">
        <v>37686</v>
      </c>
    </row>
    <row r="1037" spans="1:11" x14ac:dyDescent="0.25">
      <c r="A1037">
        <v>10761</v>
      </c>
      <c r="B1037" t="s">
        <v>47</v>
      </c>
      <c r="C1037" s="5">
        <v>43570.458333333336</v>
      </c>
      <c r="D1037" t="s">
        <v>109</v>
      </c>
      <c r="E1037" t="s">
        <v>1749</v>
      </c>
      <c r="F1037" t="s">
        <v>9</v>
      </c>
      <c r="G1037">
        <v>60</v>
      </c>
      <c r="H1037" t="s">
        <v>10</v>
      </c>
      <c r="J1037" t="s">
        <v>11</v>
      </c>
      <c r="K1037" s="21">
        <v>35652</v>
      </c>
    </row>
    <row r="1038" spans="1:11" x14ac:dyDescent="0.25">
      <c r="A1038">
        <v>24634</v>
      </c>
      <c r="B1038" t="s">
        <v>640</v>
      </c>
      <c r="C1038" s="5">
        <v>43570.614583333336</v>
      </c>
      <c r="D1038" t="s">
        <v>109</v>
      </c>
      <c r="E1038" t="s">
        <v>1749</v>
      </c>
      <c r="F1038" t="s">
        <v>9</v>
      </c>
      <c r="G1038">
        <v>60</v>
      </c>
      <c r="H1038" t="s">
        <v>10</v>
      </c>
      <c r="J1038" t="s">
        <v>11</v>
      </c>
      <c r="K1038" s="21">
        <v>39437</v>
      </c>
    </row>
    <row r="1039" spans="1:11" x14ac:dyDescent="0.25">
      <c r="A1039">
        <v>13958</v>
      </c>
      <c r="B1039" t="s">
        <v>1502</v>
      </c>
      <c r="C1039" s="5">
        <v>43572.34375</v>
      </c>
      <c r="D1039" t="s">
        <v>109</v>
      </c>
      <c r="E1039" t="s">
        <v>1749</v>
      </c>
      <c r="F1039" t="s">
        <v>9</v>
      </c>
      <c r="G1039">
        <v>60</v>
      </c>
      <c r="H1039" t="s">
        <v>10</v>
      </c>
      <c r="J1039" t="s">
        <v>11</v>
      </c>
      <c r="K1039" s="21">
        <v>36380</v>
      </c>
    </row>
    <row r="1040" spans="1:11" x14ac:dyDescent="0.25">
      <c r="A1040">
        <v>14891</v>
      </c>
      <c r="B1040" t="s">
        <v>819</v>
      </c>
      <c r="C1040" s="5">
        <v>43572.416666666664</v>
      </c>
      <c r="D1040" t="s">
        <v>109</v>
      </c>
      <c r="E1040" t="s">
        <v>1749</v>
      </c>
      <c r="F1040" t="s">
        <v>9</v>
      </c>
      <c r="G1040">
        <v>60</v>
      </c>
      <c r="H1040" t="s">
        <v>10</v>
      </c>
      <c r="J1040" t="s">
        <v>11</v>
      </c>
      <c r="K1040" s="21">
        <v>25393</v>
      </c>
    </row>
    <row r="1041" spans="1:11" x14ac:dyDescent="0.25">
      <c r="A1041">
        <v>33388</v>
      </c>
      <c r="B1041" t="s">
        <v>429</v>
      </c>
      <c r="C1041" s="5">
        <v>43572.458333333336</v>
      </c>
      <c r="D1041" t="s">
        <v>109</v>
      </c>
      <c r="E1041" t="s">
        <v>1749</v>
      </c>
      <c r="F1041" t="s">
        <v>9</v>
      </c>
      <c r="G1041">
        <v>60</v>
      </c>
      <c r="H1041" t="s">
        <v>10</v>
      </c>
      <c r="J1041" t="s">
        <v>11</v>
      </c>
      <c r="K1041" s="21">
        <v>24116</v>
      </c>
    </row>
    <row r="1042" spans="1:11" x14ac:dyDescent="0.25">
      <c r="A1042">
        <v>26866</v>
      </c>
      <c r="B1042" t="s">
        <v>1139</v>
      </c>
      <c r="C1042" s="5">
        <v>43572.520833333336</v>
      </c>
      <c r="D1042" t="s">
        <v>109</v>
      </c>
      <c r="E1042" t="s">
        <v>1749</v>
      </c>
      <c r="F1042" t="s">
        <v>9</v>
      </c>
      <c r="G1042">
        <v>60</v>
      </c>
      <c r="H1042" t="s">
        <v>10</v>
      </c>
      <c r="J1042" t="s">
        <v>11</v>
      </c>
      <c r="K1042" s="21">
        <v>36592</v>
      </c>
    </row>
    <row r="1043" spans="1:11" x14ac:dyDescent="0.25">
      <c r="A1043">
        <v>35941</v>
      </c>
      <c r="B1043" t="s">
        <v>1120</v>
      </c>
      <c r="C1043" s="5">
        <v>43572.5625</v>
      </c>
      <c r="D1043" t="s">
        <v>109</v>
      </c>
      <c r="E1043" t="s">
        <v>1749</v>
      </c>
      <c r="F1043" t="s">
        <v>9</v>
      </c>
      <c r="G1043">
        <v>60</v>
      </c>
      <c r="H1043" t="s">
        <v>10</v>
      </c>
      <c r="I1043">
        <v>0</v>
      </c>
      <c r="J1043" t="s">
        <v>11</v>
      </c>
      <c r="K1043" s="21">
        <v>41456</v>
      </c>
    </row>
    <row r="1044" spans="1:11" x14ac:dyDescent="0.25">
      <c r="A1044">
        <v>15785</v>
      </c>
      <c r="B1044" t="s">
        <v>1098</v>
      </c>
      <c r="C1044" s="5">
        <v>43572.59375</v>
      </c>
      <c r="D1044" t="s">
        <v>109</v>
      </c>
      <c r="E1044" t="s">
        <v>1749</v>
      </c>
      <c r="F1044" t="s">
        <v>9</v>
      </c>
      <c r="G1044">
        <v>60</v>
      </c>
      <c r="H1044" t="s">
        <v>10</v>
      </c>
      <c r="J1044" t="s">
        <v>11</v>
      </c>
      <c r="K1044" s="21">
        <v>38072</v>
      </c>
    </row>
    <row r="1045" spans="1:11" x14ac:dyDescent="0.25">
      <c r="A1045">
        <v>28772</v>
      </c>
      <c r="B1045" t="s">
        <v>327</v>
      </c>
      <c r="C1045" s="5">
        <v>43573.375</v>
      </c>
      <c r="D1045" t="s">
        <v>109</v>
      </c>
      <c r="E1045" t="s">
        <v>1749</v>
      </c>
      <c r="F1045" t="s">
        <v>9</v>
      </c>
      <c r="G1045">
        <v>60</v>
      </c>
      <c r="H1045" t="s">
        <v>10</v>
      </c>
      <c r="J1045" t="s">
        <v>11</v>
      </c>
      <c r="K1045" s="21">
        <v>40363</v>
      </c>
    </row>
    <row r="1046" spans="1:11" x14ac:dyDescent="0.25">
      <c r="A1046">
        <v>30644</v>
      </c>
      <c r="B1046" t="s">
        <v>718</v>
      </c>
      <c r="C1046" s="5">
        <v>43573.416666666664</v>
      </c>
      <c r="D1046" t="s">
        <v>109</v>
      </c>
      <c r="E1046" t="s">
        <v>1749</v>
      </c>
      <c r="F1046" t="s">
        <v>9</v>
      </c>
      <c r="G1046">
        <v>60</v>
      </c>
      <c r="H1046" t="s">
        <v>10</v>
      </c>
      <c r="J1046" t="s">
        <v>11</v>
      </c>
      <c r="K1046" s="21">
        <v>39941</v>
      </c>
    </row>
    <row r="1047" spans="1:11" x14ac:dyDescent="0.25">
      <c r="A1047">
        <v>21436</v>
      </c>
      <c r="B1047" t="s">
        <v>318</v>
      </c>
      <c r="C1047" s="5">
        <v>43573.520833333336</v>
      </c>
      <c r="D1047" t="s">
        <v>109</v>
      </c>
      <c r="E1047" t="s">
        <v>1749</v>
      </c>
      <c r="F1047" t="s">
        <v>9</v>
      </c>
      <c r="G1047">
        <v>60</v>
      </c>
      <c r="H1047" t="s">
        <v>10</v>
      </c>
      <c r="J1047" t="s">
        <v>11</v>
      </c>
      <c r="K1047" s="21">
        <v>38996</v>
      </c>
    </row>
    <row r="1048" spans="1:11" x14ac:dyDescent="0.25">
      <c r="A1048">
        <v>2469</v>
      </c>
      <c r="B1048" t="s">
        <v>512</v>
      </c>
      <c r="C1048" s="5">
        <v>43573.5625</v>
      </c>
      <c r="D1048" t="s">
        <v>109</v>
      </c>
      <c r="E1048" t="s">
        <v>1749</v>
      </c>
      <c r="F1048" t="s">
        <v>9</v>
      </c>
      <c r="G1048">
        <v>60</v>
      </c>
      <c r="H1048" t="s">
        <v>10</v>
      </c>
      <c r="J1048" t="s">
        <v>11</v>
      </c>
      <c r="K1048" s="21">
        <v>26963</v>
      </c>
    </row>
    <row r="1049" spans="1:11" x14ac:dyDescent="0.25">
      <c r="A1049">
        <v>36261</v>
      </c>
      <c r="B1049" t="s">
        <v>1022</v>
      </c>
      <c r="C1049" s="5">
        <v>43573.604166666664</v>
      </c>
      <c r="D1049" t="s">
        <v>109</v>
      </c>
      <c r="E1049" t="s">
        <v>1749</v>
      </c>
      <c r="F1049" t="s">
        <v>9</v>
      </c>
      <c r="G1049">
        <v>60</v>
      </c>
      <c r="H1049" t="s">
        <v>10</v>
      </c>
      <c r="I1049">
        <v>0</v>
      </c>
      <c r="J1049" t="s">
        <v>11</v>
      </c>
      <c r="K1049" s="21">
        <v>41814</v>
      </c>
    </row>
    <row r="1050" spans="1:11" x14ac:dyDescent="0.25">
      <c r="A1050">
        <v>34034</v>
      </c>
      <c r="B1050" t="s">
        <v>341</v>
      </c>
      <c r="C1050" s="5">
        <v>43579.385416666664</v>
      </c>
      <c r="D1050" t="s">
        <v>109</v>
      </c>
      <c r="E1050" t="s">
        <v>1749</v>
      </c>
      <c r="F1050" t="s">
        <v>9</v>
      </c>
      <c r="G1050">
        <v>60</v>
      </c>
      <c r="H1050" t="s">
        <v>10</v>
      </c>
      <c r="J1050" t="s">
        <v>11</v>
      </c>
      <c r="K1050" s="21">
        <v>40786</v>
      </c>
    </row>
    <row r="1051" spans="1:11" x14ac:dyDescent="0.25">
      <c r="A1051">
        <v>24205</v>
      </c>
      <c r="B1051" t="s">
        <v>1097</v>
      </c>
      <c r="C1051" s="5">
        <v>43579.59375</v>
      </c>
      <c r="D1051" t="s">
        <v>109</v>
      </c>
      <c r="E1051" t="s">
        <v>1749</v>
      </c>
      <c r="F1051" t="s">
        <v>9</v>
      </c>
      <c r="G1051">
        <v>60</v>
      </c>
      <c r="H1051" t="s">
        <v>10</v>
      </c>
      <c r="J1051" t="s">
        <v>11</v>
      </c>
      <c r="K1051" s="21">
        <v>38882</v>
      </c>
    </row>
    <row r="1052" spans="1:11" x14ac:dyDescent="0.25">
      <c r="A1052">
        <v>23442</v>
      </c>
      <c r="B1052" t="s">
        <v>1504</v>
      </c>
      <c r="C1052" s="5">
        <v>43580.375</v>
      </c>
      <c r="D1052" t="s">
        <v>109</v>
      </c>
      <c r="E1052" t="s">
        <v>1749</v>
      </c>
      <c r="F1052" t="s">
        <v>9</v>
      </c>
      <c r="G1052">
        <v>60</v>
      </c>
      <c r="H1052" t="s">
        <v>10</v>
      </c>
      <c r="J1052" t="s">
        <v>11</v>
      </c>
      <c r="K1052" s="21">
        <v>40029</v>
      </c>
    </row>
    <row r="1053" spans="1:11" x14ac:dyDescent="0.25">
      <c r="A1053">
        <v>8185</v>
      </c>
      <c r="B1053" t="s">
        <v>60</v>
      </c>
      <c r="C1053" s="5">
        <v>43580.416666666664</v>
      </c>
      <c r="D1053" t="s">
        <v>109</v>
      </c>
      <c r="E1053" t="s">
        <v>1749</v>
      </c>
      <c r="F1053" t="s">
        <v>9</v>
      </c>
      <c r="G1053">
        <v>60</v>
      </c>
      <c r="H1053" t="s">
        <v>10</v>
      </c>
      <c r="J1053" t="s">
        <v>11</v>
      </c>
      <c r="K1053" s="21">
        <v>25822</v>
      </c>
    </row>
    <row r="1054" spans="1:11" x14ac:dyDescent="0.25">
      <c r="A1054">
        <v>1400</v>
      </c>
      <c r="B1054" t="s">
        <v>689</v>
      </c>
      <c r="C1054" s="5">
        <v>43580.458333333336</v>
      </c>
      <c r="D1054" t="s">
        <v>109</v>
      </c>
      <c r="E1054" t="s">
        <v>1749</v>
      </c>
      <c r="F1054" t="s">
        <v>9</v>
      </c>
      <c r="G1054">
        <v>60</v>
      </c>
      <c r="H1054" t="s">
        <v>10</v>
      </c>
      <c r="J1054" t="s">
        <v>11</v>
      </c>
      <c r="K1054" s="21">
        <v>37749</v>
      </c>
    </row>
    <row r="1055" spans="1:11" x14ac:dyDescent="0.25">
      <c r="A1055">
        <v>14255</v>
      </c>
      <c r="B1055" t="s">
        <v>49</v>
      </c>
      <c r="C1055" s="5">
        <v>43580.520833333336</v>
      </c>
      <c r="D1055" t="s">
        <v>109</v>
      </c>
      <c r="E1055" t="s">
        <v>1749</v>
      </c>
      <c r="F1055" t="s">
        <v>9</v>
      </c>
      <c r="G1055">
        <v>60</v>
      </c>
      <c r="H1055" t="s">
        <v>10</v>
      </c>
      <c r="J1055" t="s">
        <v>11</v>
      </c>
      <c r="K1055" s="21">
        <v>29727</v>
      </c>
    </row>
    <row r="1056" spans="1:11" x14ac:dyDescent="0.25">
      <c r="A1056">
        <v>2355</v>
      </c>
      <c r="B1056" t="s">
        <v>774</v>
      </c>
      <c r="C1056" s="5">
        <v>43580.5625</v>
      </c>
      <c r="D1056" t="s">
        <v>109</v>
      </c>
      <c r="E1056" t="s">
        <v>1749</v>
      </c>
      <c r="F1056" t="s">
        <v>9</v>
      </c>
      <c r="G1056">
        <v>60</v>
      </c>
      <c r="H1056" t="s">
        <v>10</v>
      </c>
      <c r="J1056" t="s">
        <v>11</v>
      </c>
      <c r="K1056" s="21">
        <v>35992</v>
      </c>
    </row>
    <row r="1057" spans="1:11" x14ac:dyDescent="0.25">
      <c r="A1057">
        <v>28062</v>
      </c>
      <c r="B1057" t="s">
        <v>479</v>
      </c>
      <c r="C1057" s="5">
        <v>43580.625</v>
      </c>
      <c r="D1057" t="s">
        <v>109</v>
      </c>
      <c r="E1057" t="s">
        <v>1749</v>
      </c>
      <c r="F1057" t="s">
        <v>9</v>
      </c>
      <c r="G1057">
        <v>60</v>
      </c>
      <c r="H1057" t="s">
        <v>10</v>
      </c>
      <c r="J1057" t="s">
        <v>11</v>
      </c>
      <c r="K1057" s="21">
        <v>40329</v>
      </c>
    </row>
    <row r="1058" spans="1:11" x14ac:dyDescent="0.25">
      <c r="A1058">
        <v>11098</v>
      </c>
      <c r="B1058" t="s">
        <v>417</v>
      </c>
      <c r="C1058" s="5">
        <v>43584.416666666664</v>
      </c>
      <c r="D1058" t="s">
        <v>109</v>
      </c>
      <c r="E1058" t="s">
        <v>1749</v>
      </c>
      <c r="F1058" t="s">
        <v>9</v>
      </c>
      <c r="G1058">
        <v>60</v>
      </c>
      <c r="H1058" t="s">
        <v>10</v>
      </c>
      <c r="J1058" t="s">
        <v>11</v>
      </c>
      <c r="K1058" s="21">
        <v>35056</v>
      </c>
    </row>
    <row r="1059" spans="1:11" x14ac:dyDescent="0.25">
      <c r="A1059">
        <v>32275</v>
      </c>
      <c r="B1059" t="s">
        <v>492</v>
      </c>
      <c r="C1059" s="5">
        <v>43584.458333333336</v>
      </c>
      <c r="D1059" t="s">
        <v>109</v>
      </c>
      <c r="E1059" t="s">
        <v>1749</v>
      </c>
      <c r="F1059" t="s">
        <v>9</v>
      </c>
      <c r="G1059">
        <v>60</v>
      </c>
      <c r="H1059" t="s">
        <v>10</v>
      </c>
      <c r="J1059" t="s">
        <v>11</v>
      </c>
      <c r="K1059" s="21">
        <v>40477</v>
      </c>
    </row>
    <row r="1060" spans="1:11" x14ac:dyDescent="0.25">
      <c r="A1060">
        <v>4052</v>
      </c>
      <c r="B1060" t="s">
        <v>331</v>
      </c>
      <c r="C1060" s="5">
        <v>43584.5625</v>
      </c>
      <c r="D1060" t="s">
        <v>109</v>
      </c>
      <c r="E1060" t="s">
        <v>1749</v>
      </c>
      <c r="F1060" t="s">
        <v>9</v>
      </c>
      <c r="G1060">
        <v>60</v>
      </c>
      <c r="H1060" t="s">
        <v>10</v>
      </c>
      <c r="J1060" t="s">
        <v>11</v>
      </c>
      <c r="K1060" s="21">
        <v>19742</v>
      </c>
    </row>
    <row r="1061" spans="1:11" x14ac:dyDescent="0.25">
      <c r="A1061">
        <v>26688</v>
      </c>
      <c r="B1061" t="s">
        <v>674</v>
      </c>
      <c r="C1061" s="5">
        <v>43573.458333333336</v>
      </c>
      <c r="D1061" t="s">
        <v>109</v>
      </c>
      <c r="E1061" t="s">
        <v>1749</v>
      </c>
      <c r="F1061" t="s">
        <v>9</v>
      </c>
      <c r="G1061">
        <v>75</v>
      </c>
      <c r="H1061" t="s">
        <v>10</v>
      </c>
      <c r="I1061">
        <v>0</v>
      </c>
      <c r="J1061" t="s">
        <v>11</v>
      </c>
      <c r="K1061" s="21">
        <v>25351</v>
      </c>
    </row>
    <row r="1062" spans="1:11" x14ac:dyDescent="0.25">
      <c r="A1062">
        <v>14712</v>
      </c>
      <c r="B1062" t="s">
        <v>682</v>
      </c>
      <c r="C1062" s="5">
        <v>43560.458333333336</v>
      </c>
      <c r="D1062" t="s">
        <v>403</v>
      </c>
      <c r="E1062" t="s">
        <v>133</v>
      </c>
      <c r="F1062" t="s">
        <v>9</v>
      </c>
      <c r="G1062">
        <v>15</v>
      </c>
      <c r="H1062" t="s">
        <v>10</v>
      </c>
      <c r="I1062">
        <v>0</v>
      </c>
      <c r="J1062" t="s">
        <v>11</v>
      </c>
      <c r="K1062" s="21">
        <v>18440</v>
      </c>
    </row>
    <row r="1063" spans="1:11" x14ac:dyDescent="0.25">
      <c r="A1063">
        <v>33120</v>
      </c>
      <c r="B1063" t="s">
        <v>827</v>
      </c>
      <c r="C1063" s="5">
        <v>43557.458333333336</v>
      </c>
      <c r="D1063" t="s">
        <v>403</v>
      </c>
      <c r="E1063" t="s">
        <v>133</v>
      </c>
      <c r="F1063" t="s">
        <v>9</v>
      </c>
      <c r="G1063">
        <v>30</v>
      </c>
      <c r="H1063" t="s">
        <v>10</v>
      </c>
      <c r="J1063" t="s">
        <v>11</v>
      </c>
      <c r="K1063" s="21">
        <v>20673</v>
      </c>
    </row>
    <row r="1064" spans="1:11" x14ac:dyDescent="0.25">
      <c r="A1064">
        <v>31079</v>
      </c>
      <c r="B1064" t="s">
        <v>1505</v>
      </c>
      <c r="C1064" s="5">
        <v>43557.625</v>
      </c>
      <c r="D1064" t="s">
        <v>403</v>
      </c>
      <c r="E1064" t="s">
        <v>133</v>
      </c>
      <c r="F1064" t="s">
        <v>9</v>
      </c>
      <c r="G1064">
        <v>30</v>
      </c>
      <c r="H1064" t="s">
        <v>10</v>
      </c>
      <c r="J1064" t="s">
        <v>11</v>
      </c>
      <c r="K1064" s="21">
        <v>24122</v>
      </c>
    </row>
    <row r="1065" spans="1:11" x14ac:dyDescent="0.25">
      <c r="A1065">
        <v>33739</v>
      </c>
      <c r="B1065" t="s">
        <v>1217</v>
      </c>
      <c r="C1065" s="5">
        <v>43560.364583333336</v>
      </c>
      <c r="D1065" t="s">
        <v>403</v>
      </c>
      <c r="E1065" t="s">
        <v>133</v>
      </c>
      <c r="F1065" t="s">
        <v>9</v>
      </c>
      <c r="G1065">
        <v>30</v>
      </c>
      <c r="H1065" t="s">
        <v>10</v>
      </c>
      <c r="J1065" t="s">
        <v>11</v>
      </c>
      <c r="K1065" s="21">
        <v>24135</v>
      </c>
    </row>
    <row r="1066" spans="1:11" x14ac:dyDescent="0.25">
      <c r="A1066">
        <v>35365</v>
      </c>
      <c r="B1066" t="s">
        <v>857</v>
      </c>
      <c r="C1066" s="5">
        <v>43560.416666666664</v>
      </c>
      <c r="D1066" t="s">
        <v>403</v>
      </c>
      <c r="E1066" t="s">
        <v>133</v>
      </c>
      <c r="F1066" t="s">
        <v>9</v>
      </c>
      <c r="G1066">
        <v>30</v>
      </c>
      <c r="H1066" t="s">
        <v>10</v>
      </c>
      <c r="I1066">
        <v>0</v>
      </c>
      <c r="J1066" t="s">
        <v>11</v>
      </c>
      <c r="K1066" s="21">
        <v>18948</v>
      </c>
    </row>
    <row r="1067" spans="1:11" x14ac:dyDescent="0.25">
      <c r="A1067">
        <v>16891</v>
      </c>
      <c r="B1067" t="s">
        <v>384</v>
      </c>
      <c r="C1067" s="5">
        <v>43564.385416666664</v>
      </c>
      <c r="D1067" t="s">
        <v>403</v>
      </c>
      <c r="E1067" t="s">
        <v>133</v>
      </c>
      <c r="F1067" t="s">
        <v>9</v>
      </c>
      <c r="G1067">
        <v>30</v>
      </c>
      <c r="H1067" t="s">
        <v>10</v>
      </c>
      <c r="J1067" t="s">
        <v>11</v>
      </c>
      <c r="K1067" s="21">
        <v>39189</v>
      </c>
    </row>
    <row r="1068" spans="1:11" x14ac:dyDescent="0.25">
      <c r="A1068">
        <v>18105</v>
      </c>
      <c r="B1068" t="s">
        <v>384</v>
      </c>
      <c r="C1068" s="5">
        <v>43564.40625</v>
      </c>
      <c r="D1068" t="s">
        <v>403</v>
      </c>
      <c r="E1068" t="s">
        <v>133</v>
      </c>
      <c r="F1068" t="s">
        <v>9</v>
      </c>
      <c r="G1068">
        <v>30</v>
      </c>
      <c r="H1068" t="s">
        <v>10</v>
      </c>
      <c r="J1068" t="s">
        <v>11</v>
      </c>
      <c r="K1068" s="21">
        <v>40048</v>
      </c>
    </row>
    <row r="1069" spans="1:11" x14ac:dyDescent="0.25">
      <c r="A1069">
        <v>33961</v>
      </c>
      <c r="B1069" t="s">
        <v>1507</v>
      </c>
      <c r="C1069" s="5">
        <v>43564.489583333336</v>
      </c>
      <c r="D1069" t="s">
        <v>403</v>
      </c>
      <c r="E1069" t="s">
        <v>133</v>
      </c>
      <c r="F1069" t="s">
        <v>9</v>
      </c>
      <c r="G1069">
        <v>30</v>
      </c>
      <c r="H1069" t="s">
        <v>10</v>
      </c>
      <c r="J1069" t="s">
        <v>11</v>
      </c>
      <c r="K1069" s="21">
        <v>36574</v>
      </c>
    </row>
    <row r="1070" spans="1:11" x14ac:dyDescent="0.25">
      <c r="A1070">
        <v>2492</v>
      </c>
      <c r="B1070" t="s">
        <v>773</v>
      </c>
      <c r="C1070" s="5">
        <v>43564.520833333336</v>
      </c>
      <c r="D1070" t="s">
        <v>403</v>
      </c>
      <c r="E1070" t="s">
        <v>133</v>
      </c>
      <c r="F1070" t="s">
        <v>9</v>
      </c>
      <c r="G1070">
        <v>30</v>
      </c>
      <c r="H1070" t="s">
        <v>10</v>
      </c>
      <c r="J1070" t="s">
        <v>11</v>
      </c>
      <c r="K1070" s="21">
        <v>16820</v>
      </c>
    </row>
    <row r="1071" spans="1:11" x14ac:dyDescent="0.25">
      <c r="A1071">
        <v>10944</v>
      </c>
      <c r="B1071" t="s">
        <v>1171</v>
      </c>
      <c r="C1071" s="5">
        <v>43564.604166666664</v>
      </c>
      <c r="D1071" t="s">
        <v>403</v>
      </c>
      <c r="E1071" t="s">
        <v>133</v>
      </c>
      <c r="F1071" t="s">
        <v>9</v>
      </c>
      <c r="G1071">
        <v>30</v>
      </c>
      <c r="H1071" t="s">
        <v>10</v>
      </c>
      <c r="J1071" t="s">
        <v>11</v>
      </c>
      <c r="K1071" s="21">
        <v>20444</v>
      </c>
    </row>
    <row r="1072" spans="1:11" x14ac:dyDescent="0.25">
      <c r="A1072">
        <v>31910</v>
      </c>
      <c r="B1072" t="s">
        <v>698</v>
      </c>
      <c r="C1072" s="5">
        <v>43564.625</v>
      </c>
      <c r="D1072" t="s">
        <v>403</v>
      </c>
      <c r="E1072" t="s">
        <v>133</v>
      </c>
      <c r="F1072" t="s">
        <v>9</v>
      </c>
      <c r="G1072">
        <v>30</v>
      </c>
      <c r="H1072" t="s">
        <v>10</v>
      </c>
      <c r="J1072" t="s">
        <v>11</v>
      </c>
      <c r="K1072" s="21">
        <v>20090</v>
      </c>
    </row>
    <row r="1073" spans="1:11" x14ac:dyDescent="0.25">
      <c r="A1073">
        <v>14712</v>
      </c>
      <c r="B1073" t="s">
        <v>682</v>
      </c>
      <c r="C1073" s="5">
        <v>43567.479166666664</v>
      </c>
      <c r="D1073" t="s">
        <v>403</v>
      </c>
      <c r="E1073" t="s">
        <v>133</v>
      </c>
      <c r="F1073" t="s">
        <v>9</v>
      </c>
      <c r="G1073">
        <v>30</v>
      </c>
      <c r="H1073" t="s">
        <v>10</v>
      </c>
      <c r="J1073" t="s">
        <v>11</v>
      </c>
      <c r="K1073" s="21">
        <v>18440</v>
      </c>
    </row>
    <row r="1074" spans="1:11" x14ac:dyDescent="0.25">
      <c r="A1074">
        <v>33774</v>
      </c>
      <c r="B1074" t="s">
        <v>1508</v>
      </c>
      <c r="C1074" s="5">
        <v>43567.520833333336</v>
      </c>
      <c r="D1074" t="s">
        <v>403</v>
      </c>
      <c r="E1074" t="s">
        <v>133</v>
      </c>
      <c r="F1074" t="s">
        <v>9</v>
      </c>
      <c r="G1074">
        <v>30</v>
      </c>
      <c r="H1074" t="s">
        <v>10</v>
      </c>
      <c r="J1074" t="s">
        <v>11</v>
      </c>
      <c r="K1074" s="21">
        <v>37276</v>
      </c>
    </row>
    <row r="1075" spans="1:11" x14ac:dyDescent="0.25">
      <c r="A1075">
        <v>24581</v>
      </c>
      <c r="B1075" t="s">
        <v>1222</v>
      </c>
      <c r="C1075" s="5">
        <v>43567.541666666664</v>
      </c>
      <c r="D1075" t="s">
        <v>403</v>
      </c>
      <c r="E1075" t="s">
        <v>133</v>
      </c>
      <c r="F1075" t="s">
        <v>9</v>
      </c>
      <c r="G1075">
        <v>30</v>
      </c>
      <c r="H1075" t="s">
        <v>10</v>
      </c>
      <c r="J1075" t="s">
        <v>11</v>
      </c>
      <c r="K1075" s="21">
        <v>9288</v>
      </c>
    </row>
    <row r="1076" spans="1:11" x14ac:dyDescent="0.25">
      <c r="A1076">
        <v>33739</v>
      </c>
      <c r="B1076" t="s">
        <v>1217</v>
      </c>
      <c r="C1076" s="5">
        <v>43567.625</v>
      </c>
      <c r="D1076" t="s">
        <v>403</v>
      </c>
      <c r="E1076" t="s">
        <v>133</v>
      </c>
      <c r="F1076" t="s">
        <v>9</v>
      </c>
      <c r="G1076">
        <v>30</v>
      </c>
      <c r="H1076" t="s">
        <v>10</v>
      </c>
      <c r="I1076">
        <v>0</v>
      </c>
      <c r="J1076" t="s">
        <v>11</v>
      </c>
      <c r="K1076" s="21">
        <v>24135</v>
      </c>
    </row>
    <row r="1077" spans="1:11" x14ac:dyDescent="0.25">
      <c r="A1077">
        <v>26046</v>
      </c>
      <c r="B1077" t="s">
        <v>705</v>
      </c>
      <c r="C1077" s="5">
        <v>43571.385416666664</v>
      </c>
      <c r="D1077" t="s">
        <v>403</v>
      </c>
      <c r="E1077" t="s">
        <v>133</v>
      </c>
      <c r="F1077" t="s">
        <v>9</v>
      </c>
      <c r="G1077">
        <v>30</v>
      </c>
      <c r="H1077" t="s">
        <v>10</v>
      </c>
      <c r="J1077" t="s">
        <v>11</v>
      </c>
      <c r="K1077" s="21">
        <v>16701</v>
      </c>
    </row>
    <row r="1078" spans="1:11" x14ac:dyDescent="0.25">
      <c r="A1078">
        <v>33965</v>
      </c>
      <c r="B1078" t="s">
        <v>445</v>
      </c>
      <c r="C1078" s="5">
        <v>43571.4375</v>
      </c>
      <c r="D1078" t="s">
        <v>403</v>
      </c>
      <c r="E1078" t="s">
        <v>133</v>
      </c>
      <c r="F1078" t="s">
        <v>9</v>
      </c>
      <c r="G1078">
        <v>30</v>
      </c>
      <c r="H1078" t="s">
        <v>10</v>
      </c>
      <c r="I1078">
        <v>0</v>
      </c>
      <c r="J1078" t="s">
        <v>11</v>
      </c>
      <c r="K1078" s="21">
        <v>19696</v>
      </c>
    </row>
    <row r="1079" spans="1:11" x14ac:dyDescent="0.25">
      <c r="A1079">
        <v>32153</v>
      </c>
      <c r="B1079" t="s">
        <v>873</v>
      </c>
      <c r="C1079" s="5">
        <v>43571.520833333336</v>
      </c>
      <c r="D1079" t="s">
        <v>403</v>
      </c>
      <c r="E1079" t="s">
        <v>133</v>
      </c>
      <c r="F1079" t="s">
        <v>9</v>
      </c>
      <c r="G1079">
        <v>30</v>
      </c>
      <c r="H1079" t="s">
        <v>10</v>
      </c>
      <c r="J1079" t="s">
        <v>11</v>
      </c>
      <c r="K1079" s="21">
        <v>21226</v>
      </c>
    </row>
    <row r="1080" spans="1:11" x14ac:dyDescent="0.25">
      <c r="A1080">
        <v>31723</v>
      </c>
      <c r="B1080" t="s">
        <v>381</v>
      </c>
      <c r="C1080" s="5">
        <v>43571.541666666664</v>
      </c>
      <c r="D1080" t="s">
        <v>403</v>
      </c>
      <c r="E1080" t="s">
        <v>133</v>
      </c>
      <c r="F1080" t="s">
        <v>9</v>
      </c>
      <c r="G1080">
        <v>30</v>
      </c>
      <c r="H1080" t="s">
        <v>10</v>
      </c>
      <c r="J1080" t="s">
        <v>11</v>
      </c>
      <c r="K1080" s="21">
        <v>22072</v>
      </c>
    </row>
    <row r="1081" spans="1:11" x14ac:dyDescent="0.25">
      <c r="A1081">
        <v>33739</v>
      </c>
      <c r="B1081" t="s">
        <v>1217</v>
      </c>
      <c r="C1081" s="5">
        <v>43571.604166666664</v>
      </c>
      <c r="D1081" t="s">
        <v>403</v>
      </c>
      <c r="E1081" t="s">
        <v>133</v>
      </c>
      <c r="F1081" t="s">
        <v>9</v>
      </c>
      <c r="G1081">
        <v>30</v>
      </c>
      <c r="H1081" t="s">
        <v>10</v>
      </c>
      <c r="J1081" t="s">
        <v>11</v>
      </c>
      <c r="K1081" s="21">
        <v>24135</v>
      </c>
    </row>
    <row r="1082" spans="1:11" x14ac:dyDescent="0.25">
      <c r="A1082">
        <v>31910</v>
      </c>
      <c r="B1082" t="s">
        <v>698</v>
      </c>
      <c r="C1082" s="5">
        <v>43571.625</v>
      </c>
      <c r="D1082" t="s">
        <v>403</v>
      </c>
      <c r="E1082" t="s">
        <v>133</v>
      </c>
      <c r="F1082" t="s">
        <v>9</v>
      </c>
      <c r="G1082">
        <v>30</v>
      </c>
      <c r="H1082" t="s">
        <v>10</v>
      </c>
      <c r="I1082">
        <v>0</v>
      </c>
      <c r="J1082" t="s">
        <v>11</v>
      </c>
      <c r="K1082" s="21">
        <v>20090</v>
      </c>
    </row>
    <row r="1083" spans="1:11" x14ac:dyDescent="0.25">
      <c r="A1083">
        <v>3189</v>
      </c>
      <c r="B1083" t="s">
        <v>1073</v>
      </c>
      <c r="C1083" s="5">
        <v>43578.385416666664</v>
      </c>
      <c r="D1083" t="s">
        <v>403</v>
      </c>
      <c r="E1083" t="s">
        <v>133</v>
      </c>
      <c r="F1083" t="s">
        <v>9</v>
      </c>
      <c r="G1083">
        <v>30</v>
      </c>
      <c r="H1083" t="s">
        <v>10</v>
      </c>
      <c r="J1083" t="s">
        <v>11</v>
      </c>
      <c r="K1083" s="21">
        <v>20404</v>
      </c>
    </row>
    <row r="1084" spans="1:11" x14ac:dyDescent="0.25">
      <c r="A1084">
        <v>34317</v>
      </c>
      <c r="B1084" t="s">
        <v>1140</v>
      </c>
      <c r="C1084" s="5">
        <v>43578.458333333336</v>
      </c>
      <c r="D1084" t="s">
        <v>403</v>
      </c>
      <c r="E1084" t="s">
        <v>133</v>
      </c>
      <c r="F1084" t="s">
        <v>9</v>
      </c>
      <c r="G1084">
        <v>30</v>
      </c>
      <c r="H1084" t="s">
        <v>10</v>
      </c>
      <c r="J1084" t="s">
        <v>11</v>
      </c>
      <c r="K1084" s="21">
        <v>39591</v>
      </c>
    </row>
    <row r="1085" spans="1:11" x14ac:dyDescent="0.25">
      <c r="A1085">
        <v>33965</v>
      </c>
      <c r="B1085" t="s">
        <v>445</v>
      </c>
      <c r="C1085" s="5">
        <v>43578.520833333336</v>
      </c>
      <c r="D1085" t="s">
        <v>403</v>
      </c>
      <c r="E1085" t="s">
        <v>133</v>
      </c>
      <c r="F1085" t="s">
        <v>9</v>
      </c>
      <c r="G1085">
        <v>30</v>
      </c>
      <c r="H1085" t="s">
        <v>10</v>
      </c>
      <c r="J1085" t="s">
        <v>11</v>
      </c>
      <c r="K1085" s="21">
        <v>19696</v>
      </c>
    </row>
    <row r="1086" spans="1:11" x14ac:dyDescent="0.25">
      <c r="A1086">
        <v>31079</v>
      </c>
      <c r="B1086" t="s">
        <v>1505</v>
      </c>
      <c r="C1086" s="5">
        <v>43578.541666666664</v>
      </c>
      <c r="D1086" t="s">
        <v>403</v>
      </c>
      <c r="E1086" t="s">
        <v>133</v>
      </c>
      <c r="F1086" t="s">
        <v>9</v>
      </c>
      <c r="G1086">
        <v>30</v>
      </c>
      <c r="H1086" t="s">
        <v>10</v>
      </c>
      <c r="J1086" t="s">
        <v>11</v>
      </c>
      <c r="K1086" s="21">
        <v>24122</v>
      </c>
    </row>
    <row r="1087" spans="1:11" x14ac:dyDescent="0.25">
      <c r="A1087">
        <v>31918</v>
      </c>
      <c r="B1087" t="s">
        <v>436</v>
      </c>
      <c r="C1087" s="5">
        <v>43578.5625</v>
      </c>
      <c r="D1087" t="s">
        <v>403</v>
      </c>
      <c r="E1087" t="s">
        <v>133</v>
      </c>
      <c r="F1087" t="s">
        <v>9</v>
      </c>
      <c r="G1087">
        <v>30</v>
      </c>
      <c r="H1087" t="s">
        <v>10</v>
      </c>
      <c r="J1087" t="s">
        <v>11</v>
      </c>
      <c r="K1087" s="21">
        <v>14248</v>
      </c>
    </row>
    <row r="1088" spans="1:11" x14ac:dyDescent="0.25">
      <c r="A1088">
        <v>33961</v>
      </c>
      <c r="B1088" t="s">
        <v>1507</v>
      </c>
      <c r="C1088" s="5">
        <v>43578.583333333336</v>
      </c>
      <c r="D1088" t="s">
        <v>403</v>
      </c>
      <c r="E1088" t="s">
        <v>133</v>
      </c>
      <c r="F1088" t="s">
        <v>9</v>
      </c>
      <c r="G1088">
        <v>30</v>
      </c>
      <c r="H1088" t="s">
        <v>10</v>
      </c>
      <c r="J1088" t="s">
        <v>11</v>
      </c>
      <c r="K1088" s="21">
        <v>36574</v>
      </c>
    </row>
    <row r="1089" spans="1:11" x14ac:dyDescent="0.25">
      <c r="A1089">
        <v>34654</v>
      </c>
      <c r="B1089" t="s">
        <v>508</v>
      </c>
      <c r="C1089" s="5">
        <v>43585.395833333336</v>
      </c>
      <c r="D1089" t="s">
        <v>403</v>
      </c>
      <c r="E1089" t="s">
        <v>133</v>
      </c>
      <c r="F1089" t="s">
        <v>9</v>
      </c>
      <c r="G1089">
        <v>30</v>
      </c>
      <c r="H1089" t="s">
        <v>10</v>
      </c>
      <c r="I1089">
        <v>0</v>
      </c>
      <c r="J1089" t="s">
        <v>11</v>
      </c>
      <c r="K1089" s="21">
        <v>37614</v>
      </c>
    </row>
    <row r="1090" spans="1:11" x14ac:dyDescent="0.25">
      <c r="A1090">
        <v>29445</v>
      </c>
      <c r="B1090" t="s">
        <v>437</v>
      </c>
      <c r="C1090" s="5">
        <v>43585.635416666664</v>
      </c>
      <c r="D1090" t="s">
        <v>403</v>
      </c>
      <c r="E1090" t="s">
        <v>133</v>
      </c>
      <c r="F1090" t="s">
        <v>9</v>
      </c>
      <c r="G1090">
        <v>30</v>
      </c>
      <c r="H1090" t="s">
        <v>10</v>
      </c>
      <c r="J1090" t="s">
        <v>11</v>
      </c>
      <c r="K1090" s="21">
        <v>38752</v>
      </c>
    </row>
    <row r="1091" spans="1:11" x14ac:dyDescent="0.25">
      <c r="A1091">
        <v>34505</v>
      </c>
      <c r="B1091" t="s">
        <v>1154</v>
      </c>
      <c r="C1091" s="5">
        <v>43557.520833333336</v>
      </c>
      <c r="D1091" t="s">
        <v>403</v>
      </c>
      <c r="E1091" t="s">
        <v>133</v>
      </c>
      <c r="F1091" t="s">
        <v>9</v>
      </c>
      <c r="G1091">
        <v>45</v>
      </c>
      <c r="H1091" t="s">
        <v>10</v>
      </c>
      <c r="I1091">
        <v>0</v>
      </c>
      <c r="J1091" t="s">
        <v>11</v>
      </c>
      <c r="K1091" s="21">
        <v>36658</v>
      </c>
    </row>
    <row r="1092" spans="1:11" x14ac:dyDescent="0.25">
      <c r="A1092">
        <v>31910</v>
      </c>
      <c r="B1092" t="s">
        <v>698</v>
      </c>
      <c r="C1092" s="5">
        <v>43557.59375</v>
      </c>
      <c r="D1092" t="s">
        <v>403</v>
      </c>
      <c r="E1092" t="s">
        <v>133</v>
      </c>
      <c r="F1092" t="s">
        <v>9</v>
      </c>
      <c r="G1092">
        <v>45</v>
      </c>
      <c r="H1092" t="s">
        <v>10</v>
      </c>
      <c r="I1092">
        <v>0</v>
      </c>
      <c r="J1092" t="s">
        <v>11</v>
      </c>
      <c r="K1092" s="21">
        <v>20090</v>
      </c>
    </row>
    <row r="1093" spans="1:11" x14ac:dyDescent="0.25">
      <c r="A1093">
        <v>13233</v>
      </c>
      <c r="B1093" t="s">
        <v>1156</v>
      </c>
      <c r="C1093" s="5">
        <v>43560.385416666664</v>
      </c>
      <c r="D1093" t="s">
        <v>403</v>
      </c>
      <c r="E1093" t="s">
        <v>133</v>
      </c>
      <c r="F1093" t="s">
        <v>9</v>
      </c>
      <c r="G1093">
        <v>45</v>
      </c>
      <c r="H1093" t="s">
        <v>10</v>
      </c>
      <c r="J1093" t="s">
        <v>11</v>
      </c>
      <c r="K1093" s="21">
        <v>16360</v>
      </c>
    </row>
    <row r="1094" spans="1:11" x14ac:dyDescent="0.25">
      <c r="A1094">
        <v>28492</v>
      </c>
      <c r="B1094" t="s">
        <v>91</v>
      </c>
      <c r="C1094" s="5">
        <v>43567.427083333336</v>
      </c>
      <c r="D1094" t="s">
        <v>403</v>
      </c>
      <c r="E1094" t="s">
        <v>133</v>
      </c>
      <c r="F1094" t="s">
        <v>9</v>
      </c>
      <c r="G1094">
        <v>45</v>
      </c>
      <c r="H1094" t="s">
        <v>10</v>
      </c>
      <c r="J1094" t="s">
        <v>11</v>
      </c>
      <c r="K1094" s="21">
        <v>35924</v>
      </c>
    </row>
    <row r="1095" spans="1:11" x14ac:dyDescent="0.25">
      <c r="A1095">
        <v>35319</v>
      </c>
      <c r="B1095" t="s">
        <v>1151</v>
      </c>
      <c r="C1095" s="5">
        <v>43567.5625</v>
      </c>
      <c r="D1095" t="s">
        <v>403</v>
      </c>
      <c r="E1095" t="s">
        <v>133</v>
      </c>
      <c r="F1095" t="s">
        <v>9</v>
      </c>
      <c r="G1095">
        <v>45</v>
      </c>
      <c r="H1095" t="s">
        <v>10</v>
      </c>
      <c r="J1095" t="s">
        <v>11</v>
      </c>
      <c r="K1095" s="21">
        <v>28097</v>
      </c>
    </row>
    <row r="1096" spans="1:11" x14ac:dyDescent="0.25">
      <c r="A1096">
        <v>31976</v>
      </c>
      <c r="B1096" t="s">
        <v>523</v>
      </c>
      <c r="C1096" s="5">
        <v>43567.59375</v>
      </c>
      <c r="D1096" t="s">
        <v>403</v>
      </c>
      <c r="E1096" t="s">
        <v>133</v>
      </c>
      <c r="F1096" t="s">
        <v>9</v>
      </c>
      <c r="G1096">
        <v>45</v>
      </c>
      <c r="H1096" t="s">
        <v>10</v>
      </c>
      <c r="I1096">
        <v>0</v>
      </c>
      <c r="J1096" t="s">
        <v>11</v>
      </c>
      <c r="K1096" s="21">
        <v>24938</v>
      </c>
    </row>
    <row r="1097" spans="1:11" x14ac:dyDescent="0.25">
      <c r="A1097">
        <v>31910</v>
      </c>
      <c r="B1097" t="s">
        <v>698</v>
      </c>
      <c r="C1097" s="5">
        <v>43578.614583333336</v>
      </c>
      <c r="D1097" t="s">
        <v>403</v>
      </c>
      <c r="E1097" t="s">
        <v>133</v>
      </c>
      <c r="F1097" t="s">
        <v>9</v>
      </c>
      <c r="G1097">
        <v>45</v>
      </c>
      <c r="H1097" t="s">
        <v>10</v>
      </c>
      <c r="I1097">
        <v>0</v>
      </c>
      <c r="J1097" t="s">
        <v>11</v>
      </c>
      <c r="K1097" s="21">
        <v>20090</v>
      </c>
    </row>
    <row r="1098" spans="1:11" x14ac:dyDescent="0.25">
      <c r="A1098">
        <v>35017</v>
      </c>
      <c r="B1098" t="s">
        <v>509</v>
      </c>
      <c r="C1098" s="5">
        <v>43581.40625</v>
      </c>
      <c r="D1098" t="s">
        <v>403</v>
      </c>
      <c r="E1098" t="s">
        <v>133</v>
      </c>
      <c r="F1098" t="s">
        <v>9</v>
      </c>
      <c r="G1098">
        <v>45</v>
      </c>
      <c r="H1098" t="s">
        <v>10</v>
      </c>
      <c r="J1098" t="s">
        <v>11</v>
      </c>
      <c r="K1098" s="21">
        <v>21468</v>
      </c>
    </row>
    <row r="1099" spans="1:11" x14ac:dyDescent="0.25">
      <c r="A1099">
        <v>35023</v>
      </c>
      <c r="B1099" t="s">
        <v>832</v>
      </c>
      <c r="C1099" s="5">
        <v>43581.572916666664</v>
      </c>
      <c r="D1099" t="s">
        <v>403</v>
      </c>
      <c r="E1099" t="s">
        <v>133</v>
      </c>
      <c r="F1099" t="s">
        <v>9</v>
      </c>
      <c r="G1099">
        <v>45</v>
      </c>
      <c r="H1099" t="s">
        <v>10</v>
      </c>
      <c r="J1099" t="s">
        <v>11</v>
      </c>
      <c r="K1099" s="21">
        <v>23414</v>
      </c>
    </row>
    <row r="1100" spans="1:11" x14ac:dyDescent="0.25">
      <c r="A1100">
        <v>31910</v>
      </c>
      <c r="B1100" t="s">
        <v>698</v>
      </c>
      <c r="C1100" s="5">
        <v>43585.46875</v>
      </c>
      <c r="D1100" t="s">
        <v>403</v>
      </c>
      <c r="E1100" t="s">
        <v>133</v>
      </c>
      <c r="F1100" t="s">
        <v>9</v>
      </c>
      <c r="G1100">
        <v>45</v>
      </c>
      <c r="H1100" t="s">
        <v>10</v>
      </c>
      <c r="J1100" t="s">
        <v>11</v>
      </c>
      <c r="K1100" s="21">
        <v>20090</v>
      </c>
    </row>
    <row r="1101" spans="1:11" x14ac:dyDescent="0.25">
      <c r="A1101">
        <v>31079</v>
      </c>
      <c r="B1101" t="s">
        <v>1505</v>
      </c>
      <c r="C1101" s="5">
        <v>43585.604166666664</v>
      </c>
      <c r="D1101" t="s">
        <v>403</v>
      </c>
      <c r="E1101" t="s">
        <v>133</v>
      </c>
      <c r="F1101" t="s">
        <v>9</v>
      </c>
      <c r="G1101">
        <v>45</v>
      </c>
      <c r="H1101" t="s">
        <v>10</v>
      </c>
      <c r="J1101" t="s">
        <v>11</v>
      </c>
      <c r="K1101" s="21">
        <v>24122</v>
      </c>
    </row>
    <row r="1102" spans="1:11" x14ac:dyDescent="0.25">
      <c r="A1102">
        <v>33965</v>
      </c>
      <c r="B1102" t="s">
        <v>445</v>
      </c>
      <c r="C1102" s="5">
        <v>43557.395833333336</v>
      </c>
      <c r="D1102" t="s">
        <v>403</v>
      </c>
      <c r="E1102" t="s">
        <v>133</v>
      </c>
      <c r="F1102" t="s">
        <v>9</v>
      </c>
      <c r="G1102">
        <v>60</v>
      </c>
      <c r="H1102" t="s">
        <v>10</v>
      </c>
      <c r="I1102">
        <v>0</v>
      </c>
      <c r="J1102" t="s">
        <v>11</v>
      </c>
      <c r="K1102" s="21">
        <v>19696</v>
      </c>
    </row>
    <row r="1103" spans="1:11" x14ac:dyDescent="0.25">
      <c r="A1103">
        <v>35017</v>
      </c>
      <c r="B1103" t="s">
        <v>509</v>
      </c>
      <c r="C1103" s="5">
        <v>43567.385416666664</v>
      </c>
      <c r="D1103" t="s">
        <v>403</v>
      </c>
      <c r="E1103" t="s">
        <v>133</v>
      </c>
      <c r="F1103" t="s">
        <v>9</v>
      </c>
      <c r="G1103">
        <v>60</v>
      </c>
      <c r="H1103" t="s">
        <v>10</v>
      </c>
      <c r="J1103" t="s">
        <v>11</v>
      </c>
      <c r="K1103" s="21">
        <v>21468</v>
      </c>
    </row>
    <row r="1104" spans="1:11" x14ac:dyDescent="0.25">
      <c r="A1104">
        <v>10556</v>
      </c>
      <c r="B1104" t="s">
        <v>1152</v>
      </c>
      <c r="C1104" s="5">
        <v>43571.5625</v>
      </c>
      <c r="D1104" t="s">
        <v>403</v>
      </c>
      <c r="E1104" t="s">
        <v>133</v>
      </c>
      <c r="F1104" t="s">
        <v>9</v>
      </c>
      <c r="G1104">
        <v>60</v>
      </c>
      <c r="H1104" t="s">
        <v>10</v>
      </c>
      <c r="J1104" t="s">
        <v>11</v>
      </c>
      <c r="K1104" s="21">
        <v>29953</v>
      </c>
    </row>
    <row r="1105" spans="1:11" x14ac:dyDescent="0.25">
      <c r="A1105">
        <v>36257</v>
      </c>
      <c r="B1105" t="s">
        <v>1510</v>
      </c>
      <c r="C1105" s="5">
        <v>43581.385416666664</v>
      </c>
      <c r="D1105" t="s">
        <v>403</v>
      </c>
      <c r="E1105" t="s">
        <v>133</v>
      </c>
      <c r="F1105" t="s">
        <v>9</v>
      </c>
      <c r="G1105">
        <v>60</v>
      </c>
      <c r="H1105" t="s">
        <v>10</v>
      </c>
      <c r="I1105">
        <v>0</v>
      </c>
      <c r="J1105" t="s">
        <v>11</v>
      </c>
      <c r="K1105" s="21">
        <v>18362</v>
      </c>
    </row>
    <row r="1106" spans="1:11" x14ac:dyDescent="0.25">
      <c r="A1106">
        <v>10442</v>
      </c>
      <c r="B1106" t="s">
        <v>22</v>
      </c>
      <c r="C1106" s="5">
        <v>43585.520833333336</v>
      </c>
      <c r="D1106" t="s">
        <v>403</v>
      </c>
      <c r="E1106" t="s">
        <v>133</v>
      </c>
      <c r="F1106" t="s">
        <v>9</v>
      </c>
      <c r="G1106">
        <v>60</v>
      </c>
      <c r="H1106" t="s">
        <v>10</v>
      </c>
      <c r="J1106" t="s">
        <v>11</v>
      </c>
      <c r="K1106" s="21">
        <v>24514</v>
      </c>
    </row>
    <row r="1107" spans="1:11" x14ac:dyDescent="0.25">
      <c r="A1107">
        <v>10556</v>
      </c>
      <c r="B1107" t="s">
        <v>1152</v>
      </c>
      <c r="C1107" s="5">
        <v>43585.5625</v>
      </c>
      <c r="D1107" t="s">
        <v>403</v>
      </c>
      <c r="E1107" t="s">
        <v>133</v>
      </c>
      <c r="F1107" t="s">
        <v>9</v>
      </c>
      <c r="G1107">
        <v>60</v>
      </c>
      <c r="H1107" t="s">
        <v>10</v>
      </c>
      <c r="J1107" t="s">
        <v>11</v>
      </c>
      <c r="K1107" s="21">
        <v>29953</v>
      </c>
    </row>
    <row r="1108" spans="1:11" x14ac:dyDescent="0.25">
      <c r="A1108">
        <v>36425</v>
      </c>
      <c r="B1108" t="s">
        <v>1509</v>
      </c>
      <c r="C1108" s="5">
        <v>43578.40625</v>
      </c>
      <c r="D1108" t="s">
        <v>403</v>
      </c>
      <c r="E1108" t="s">
        <v>133</v>
      </c>
      <c r="F1108" t="s">
        <v>9</v>
      </c>
      <c r="G1108">
        <v>75</v>
      </c>
      <c r="H1108" t="s">
        <v>10</v>
      </c>
      <c r="I1108">
        <v>0</v>
      </c>
      <c r="J1108" t="s">
        <v>11</v>
      </c>
      <c r="K1108" s="21">
        <v>23597</v>
      </c>
    </row>
    <row r="1109" spans="1:11" x14ac:dyDescent="0.25">
      <c r="A1109">
        <v>33774</v>
      </c>
      <c r="B1109" t="s">
        <v>1508</v>
      </c>
      <c r="C1109" s="5">
        <v>43581.520833333336</v>
      </c>
      <c r="D1109" t="s">
        <v>403</v>
      </c>
      <c r="E1109" t="s">
        <v>133</v>
      </c>
      <c r="F1109" t="s">
        <v>9</v>
      </c>
      <c r="G1109">
        <v>75</v>
      </c>
      <c r="H1109" t="s">
        <v>10</v>
      </c>
      <c r="J1109" t="s">
        <v>11</v>
      </c>
      <c r="K1109" s="21">
        <v>37276</v>
      </c>
    </row>
    <row r="1110" spans="1:11" x14ac:dyDescent="0.25">
      <c r="A1110">
        <v>35345</v>
      </c>
      <c r="B1110" t="s">
        <v>1506</v>
      </c>
      <c r="C1110" s="5">
        <v>43564.427083333336</v>
      </c>
      <c r="D1110" t="s">
        <v>403</v>
      </c>
      <c r="E1110" t="s">
        <v>133</v>
      </c>
      <c r="F1110" t="s">
        <v>9</v>
      </c>
      <c r="G1110">
        <v>90</v>
      </c>
      <c r="H1110" t="s">
        <v>10</v>
      </c>
      <c r="I1110">
        <v>0</v>
      </c>
      <c r="J1110" t="s">
        <v>11</v>
      </c>
      <c r="K1110" s="21">
        <v>24610</v>
      </c>
    </row>
    <row r="1111" spans="1:11" x14ac:dyDescent="0.25">
      <c r="A1111">
        <v>10442</v>
      </c>
      <c r="B1111" t="s">
        <v>22</v>
      </c>
      <c r="C1111" s="5">
        <v>43564.541666666664</v>
      </c>
      <c r="D1111" t="s">
        <v>403</v>
      </c>
      <c r="E1111" t="s">
        <v>133</v>
      </c>
      <c r="F1111" t="s">
        <v>9</v>
      </c>
      <c r="G1111">
        <v>90</v>
      </c>
      <c r="H1111" t="s">
        <v>10</v>
      </c>
      <c r="J1111" t="s">
        <v>11</v>
      </c>
      <c r="K1111" s="21">
        <v>24514</v>
      </c>
    </row>
    <row r="1112" spans="1:11" x14ac:dyDescent="0.25">
      <c r="A1112">
        <v>18105</v>
      </c>
      <c r="B1112" t="s">
        <v>384</v>
      </c>
      <c r="C1112" s="5">
        <v>43581.4375</v>
      </c>
      <c r="D1112" t="s">
        <v>403</v>
      </c>
      <c r="E1112" t="s">
        <v>133</v>
      </c>
      <c r="F1112" t="s">
        <v>9</v>
      </c>
      <c r="G1112">
        <v>90</v>
      </c>
      <c r="H1112" t="s">
        <v>10</v>
      </c>
      <c r="J1112" t="s">
        <v>11</v>
      </c>
      <c r="K1112" s="21">
        <v>40048</v>
      </c>
    </row>
    <row r="1113" spans="1:11" x14ac:dyDescent="0.25">
      <c r="A1113">
        <v>3693</v>
      </c>
      <c r="B1113" t="s">
        <v>1511</v>
      </c>
      <c r="C1113" s="5">
        <v>43563.416666666664</v>
      </c>
      <c r="D1113" t="s">
        <v>111</v>
      </c>
      <c r="E1113" t="s">
        <v>133</v>
      </c>
      <c r="F1113" t="s">
        <v>9</v>
      </c>
      <c r="G1113">
        <v>30</v>
      </c>
      <c r="H1113" t="s">
        <v>10</v>
      </c>
      <c r="J1113" t="s">
        <v>11</v>
      </c>
      <c r="K1113" s="21">
        <v>24252</v>
      </c>
    </row>
    <row r="1114" spans="1:11" x14ac:dyDescent="0.25">
      <c r="A1114">
        <v>18014</v>
      </c>
      <c r="B1114" t="s">
        <v>70</v>
      </c>
      <c r="C1114" s="5">
        <v>43563.4375</v>
      </c>
      <c r="D1114" t="s">
        <v>111</v>
      </c>
      <c r="E1114" t="s">
        <v>133</v>
      </c>
      <c r="F1114" t="s">
        <v>9</v>
      </c>
      <c r="G1114">
        <v>30</v>
      </c>
      <c r="H1114" t="s">
        <v>10</v>
      </c>
      <c r="J1114" t="s">
        <v>11</v>
      </c>
      <c r="K1114" s="21">
        <v>23712</v>
      </c>
    </row>
    <row r="1115" spans="1:11" x14ac:dyDescent="0.25">
      <c r="A1115">
        <v>12922</v>
      </c>
      <c r="B1115" t="s">
        <v>1394</v>
      </c>
      <c r="C1115" s="5">
        <v>43563.458333333336</v>
      </c>
      <c r="D1115" t="s">
        <v>111</v>
      </c>
      <c r="E1115" t="s">
        <v>133</v>
      </c>
      <c r="F1115" t="s">
        <v>9</v>
      </c>
      <c r="G1115">
        <v>30</v>
      </c>
      <c r="H1115" t="s">
        <v>10</v>
      </c>
      <c r="J1115" t="s">
        <v>11</v>
      </c>
      <c r="K1115" s="21">
        <v>21859</v>
      </c>
    </row>
    <row r="1116" spans="1:11" x14ac:dyDescent="0.25">
      <c r="A1116">
        <v>3863</v>
      </c>
      <c r="B1116" t="s">
        <v>906</v>
      </c>
      <c r="C1116" s="5">
        <v>43563.479166666664</v>
      </c>
      <c r="D1116" t="s">
        <v>111</v>
      </c>
      <c r="E1116" t="s">
        <v>133</v>
      </c>
      <c r="F1116" t="s">
        <v>9</v>
      </c>
      <c r="G1116">
        <v>30</v>
      </c>
      <c r="H1116" t="s">
        <v>10</v>
      </c>
      <c r="J1116" t="s">
        <v>11</v>
      </c>
      <c r="K1116" s="21">
        <v>25734</v>
      </c>
    </row>
    <row r="1117" spans="1:11" x14ac:dyDescent="0.25">
      <c r="A1117">
        <v>30701</v>
      </c>
      <c r="B1117" t="s">
        <v>1209</v>
      </c>
      <c r="C1117" s="5">
        <v>43565.479166666664</v>
      </c>
      <c r="D1117" t="s">
        <v>111</v>
      </c>
      <c r="E1117" t="s">
        <v>133</v>
      </c>
      <c r="F1117" t="s">
        <v>9</v>
      </c>
      <c r="G1117">
        <v>30</v>
      </c>
      <c r="H1117" t="s">
        <v>10</v>
      </c>
      <c r="J1117" t="s">
        <v>11</v>
      </c>
      <c r="K1117" s="21">
        <v>40114</v>
      </c>
    </row>
    <row r="1118" spans="1:11" x14ac:dyDescent="0.25">
      <c r="A1118">
        <v>16131</v>
      </c>
      <c r="B1118" t="s">
        <v>1500</v>
      </c>
      <c r="C1118" s="5">
        <v>43570.364583333336</v>
      </c>
      <c r="D1118" t="s">
        <v>111</v>
      </c>
      <c r="E1118" t="s">
        <v>133</v>
      </c>
      <c r="F1118" t="s">
        <v>9</v>
      </c>
      <c r="G1118">
        <v>30</v>
      </c>
      <c r="H1118" t="s">
        <v>10</v>
      </c>
      <c r="J1118" t="s">
        <v>11</v>
      </c>
      <c r="K1118" s="21">
        <v>26623</v>
      </c>
    </row>
    <row r="1119" spans="1:11" x14ac:dyDescent="0.25">
      <c r="A1119">
        <v>19197</v>
      </c>
      <c r="B1119" t="s">
        <v>540</v>
      </c>
      <c r="C1119" s="5">
        <v>43570.385416666664</v>
      </c>
      <c r="D1119" t="s">
        <v>111</v>
      </c>
      <c r="E1119" t="s">
        <v>133</v>
      </c>
      <c r="F1119" t="s">
        <v>9</v>
      </c>
      <c r="G1119">
        <v>30</v>
      </c>
      <c r="H1119" t="s">
        <v>10</v>
      </c>
      <c r="J1119" t="s">
        <v>11</v>
      </c>
      <c r="K1119" s="21">
        <v>28586</v>
      </c>
    </row>
    <row r="1120" spans="1:11" x14ac:dyDescent="0.25">
      <c r="A1120">
        <v>29625</v>
      </c>
      <c r="B1120" t="s">
        <v>1214</v>
      </c>
      <c r="C1120" s="5">
        <v>43572.364583333336</v>
      </c>
      <c r="D1120" t="s">
        <v>111</v>
      </c>
      <c r="E1120" t="s">
        <v>133</v>
      </c>
      <c r="F1120" t="s">
        <v>9</v>
      </c>
      <c r="G1120">
        <v>30</v>
      </c>
      <c r="H1120" t="s">
        <v>10</v>
      </c>
      <c r="I1120">
        <v>0</v>
      </c>
      <c r="J1120" t="s">
        <v>11</v>
      </c>
      <c r="K1120" s="21">
        <v>40635</v>
      </c>
    </row>
    <row r="1121" spans="1:11" x14ac:dyDescent="0.25">
      <c r="A1121">
        <v>28478</v>
      </c>
      <c r="B1121" t="s">
        <v>1190</v>
      </c>
      <c r="C1121" s="5">
        <v>43572.385416666664</v>
      </c>
      <c r="D1121" t="s">
        <v>111</v>
      </c>
      <c r="E1121" t="s">
        <v>133</v>
      </c>
      <c r="F1121" t="s">
        <v>9</v>
      </c>
      <c r="G1121">
        <v>30</v>
      </c>
      <c r="H1121" t="s">
        <v>10</v>
      </c>
      <c r="J1121" t="s">
        <v>11</v>
      </c>
      <c r="K1121" s="21">
        <v>36785</v>
      </c>
    </row>
    <row r="1122" spans="1:11" x14ac:dyDescent="0.25">
      <c r="A1122">
        <v>12922</v>
      </c>
      <c r="B1122" t="s">
        <v>1394</v>
      </c>
      <c r="C1122" s="5">
        <v>43572.520833333336</v>
      </c>
      <c r="D1122" t="s">
        <v>111</v>
      </c>
      <c r="E1122" t="s">
        <v>133</v>
      </c>
      <c r="F1122" t="s">
        <v>9</v>
      </c>
      <c r="G1122">
        <v>30</v>
      </c>
      <c r="H1122" t="s">
        <v>10</v>
      </c>
      <c r="J1122" t="s">
        <v>11</v>
      </c>
      <c r="K1122" s="21">
        <v>21859</v>
      </c>
    </row>
    <row r="1123" spans="1:11" x14ac:dyDescent="0.25">
      <c r="A1123">
        <v>12732</v>
      </c>
      <c r="B1123" t="s">
        <v>364</v>
      </c>
      <c r="C1123" s="5">
        <v>43572.541666666664</v>
      </c>
      <c r="D1123" t="s">
        <v>111</v>
      </c>
      <c r="E1123" t="s">
        <v>133</v>
      </c>
      <c r="F1123" t="s">
        <v>9</v>
      </c>
      <c r="G1123">
        <v>30</v>
      </c>
      <c r="H1123" t="s">
        <v>10</v>
      </c>
      <c r="J1123" t="s">
        <v>11</v>
      </c>
      <c r="K1123" s="21">
        <v>23099</v>
      </c>
    </row>
    <row r="1124" spans="1:11" x14ac:dyDescent="0.25">
      <c r="A1124">
        <v>30004</v>
      </c>
      <c r="B1124" t="s">
        <v>399</v>
      </c>
      <c r="C1124" s="5">
        <v>43572.614583333336</v>
      </c>
      <c r="D1124" t="s">
        <v>111</v>
      </c>
      <c r="E1124" t="s">
        <v>133</v>
      </c>
      <c r="F1124" t="s">
        <v>9</v>
      </c>
      <c r="G1124">
        <v>30</v>
      </c>
      <c r="H1124" t="s">
        <v>10</v>
      </c>
      <c r="J1124" t="s">
        <v>11</v>
      </c>
      <c r="K1124" s="21">
        <v>25884</v>
      </c>
    </row>
    <row r="1125" spans="1:11" x14ac:dyDescent="0.25">
      <c r="A1125">
        <v>34941</v>
      </c>
      <c r="B1125" t="s">
        <v>671</v>
      </c>
      <c r="C1125" s="5">
        <v>43573.34375</v>
      </c>
      <c r="D1125" t="s">
        <v>111</v>
      </c>
      <c r="E1125" t="s">
        <v>133</v>
      </c>
      <c r="F1125" t="s">
        <v>9</v>
      </c>
      <c r="G1125">
        <v>30</v>
      </c>
      <c r="H1125" t="s">
        <v>10</v>
      </c>
      <c r="I1125">
        <v>0</v>
      </c>
      <c r="J1125" t="s">
        <v>11</v>
      </c>
      <c r="K1125" s="21">
        <v>33649</v>
      </c>
    </row>
    <row r="1126" spans="1:11" x14ac:dyDescent="0.25">
      <c r="A1126">
        <v>9310</v>
      </c>
      <c r="B1126" t="s">
        <v>1514</v>
      </c>
      <c r="C1126" s="5">
        <v>43573.375</v>
      </c>
      <c r="D1126" t="s">
        <v>111</v>
      </c>
      <c r="E1126" t="s">
        <v>133</v>
      </c>
      <c r="F1126" t="s">
        <v>9</v>
      </c>
      <c r="G1126">
        <v>30</v>
      </c>
      <c r="H1126" t="s">
        <v>10</v>
      </c>
      <c r="J1126" t="s">
        <v>11</v>
      </c>
      <c r="K1126" s="21">
        <v>28268</v>
      </c>
    </row>
    <row r="1127" spans="1:11" x14ac:dyDescent="0.25">
      <c r="A1127">
        <v>16375</v>
      </c>
      <c r="B1127" t="s">
        <v>1516</v>
      </c>
      <c r="C1127" s="5">
        <v>43573.479166666664</v>
      </c>
      <c r="D1127" t="s">
        <v>111</v>
      </c>
      <c r="E1127" t="s">
        <v>133</v>
      </c>
      <c r="F1127" t="s">
        <v>9</v>
      </c>
      <c r="G1127">
        <v>30</v>
      </c>
      <c r="H1127" t="s">
        <v>10</v>
      </c>
      <c r="I1127">
        <v>0</v>
      </c>
      <c r="J1127" t="s">
        <v>11</v>
      </c>
      <c r="K1127" s="21">
        <v>31524</v>
      </c>
    </row>
    <row r="1128" spans="1:11" x14ac:dyDescent="0.25">
      <c r="A1128">
        <v>13219</v>
      </c>
      <c r="B1128" t="s">
        <v>1517</v>
      </c>
      <c r="C1128" s="5">
        <v>43579.375</v>
      </c>
      <c r="D1128" t="s">
        <v>111</v>
      </c>
      <c r="E1128" t="s">
        <v>133</v>
      </c>
      <c r="F1128" t="s">
        <v>9</v>
      </c>
      <c r="G1128">
        <v>30</v>
      </c>
      <c r="H1128" t="s">
        <v>10</v>
      </c>
      <c r="J1128" t="s">
        <v>11</v>
      </c>
      <c r="K1128" s="21">
        <v>30558</v>
      </c>
    </row>
    <row r="1129" spans="1:11" x14ac:dyDescent="0.25">
      <c r="A1129">
        <v>32660</v>
      </c>
      <c r="B1129" t="s">
        <v>73</v>
      </c>
      <c r="C1129" s="5">
        <v>43579.458333333336</v>
      </c>
      <c r="D1129" t="s">
        <v>111</v>
      </c>
      <c r="E1129" t="s">
        <v>133</v>
      </c>
      <c r="F1129" t="s">
        <v>9</v>
      </c>
      <c r="G1129">
        <v>30</v>
      </c>
      <c r="H1129" t="s">
        <v>10</v>
      </c>
      <c r="J1129" t="s">
        <v>11</v>
      </c>
      <c r="K1129" s="21">
        <v>34470</v>
      </c>
    </row>
    <row r="1130" spans="1:11" x14ac:dyDescent="0.25">
      <c r="A1130">
        <v>10019</v>
      </c>
      <c r="B1130" t="s">
        <v>650</v>
      </c>
      <c r="C1130" s="5">
        <v>43579.479166666664</v>
      </c>
      <c r="D1130" t="s">
        <v>111</v>
      </c>
      <c r="E1130" t="s">
        <v>133</v>
      </c>
      <c r="F1130" t="s">
        <v>9</v>
      </c>
      <c r="G1130">
        <v>30</v>
      </c>
      <c r="H1130" t="s">
        <v>10</v>
      </c>
      <c r="J1130" t="s">
        <v>11</v>
      </c>
      <c r="K1130" s="21">
        <v>24485</v>
      </c>
    </row>
    <row r="1131" spans="1:11" x14ac:dyDescent="0.25">
      <c r="A1131">
        <v>11829</v>
      </c>
      <c r="B1131" t="s">
        <v>1519</v>
      </c>
      <c r="C1131" s="5">
        <v>43579.645833333336</v>
      </c>
      <c r="D1131" t="s">
        <v>111</v>
      </c>
      <c r="E1131" t="s">
        <v>133</v>
      </c>
      <c r="F1131" t="s">
        <v>9</v>
      </c>
      <c r="G1131">
        <v>30</v>
      </c>
      <c r="H1131" t="s">
        <v>10</v>
      </c>
      <c r="J1131" t="s">
        <v>11</v>
      </c>
      <c r="K1131" s="21">
        <v>21732</v>
      </c>
    </row>
    <row r="1132" spans="1:11" x14ac:dyDescent="0.25">
      <c r="A1132">
        <v>2921</v>
      </c>
      <c r="B1132" t="s">
        <v>506</v>
      </c>
      <c r="C1132" s="5">
        <v>43584.614583333336</v>
      </c>
      <c r="D1132" t="s">
        <v>111</v>
      </c>
      <c r="E1132" t="s">
        <v>133</v>
      </c>
      <c r="F1132" t="s">
        <v>9</v>
      </c>
      <c r="G1132">
        <v>30</v>
      </c>
      <c r="H1132" t="s">
        <v>10</v>
      </c>
      <c r="J1132" t="s">
        <v>11</v>
      </c>
      <c r="K1132" s="21">
        <v>32616</v>
      </c>
    </row>
    <row r="1133" spans="1:11" x14ac:dyDescent="0.25">
      <c r="A1133">
        <v>16646</v>
      </c>
      <c r="B1133" t="s">
        <v>504</v>
      </c>
      <c r="C1133" s="5">
        <v>43563.375</v>
      </c>
      <c r="D1133" t="s">
        <v>111</v>
      </c>
      <c r="E1133" t="s">
        <v>133</v>
      </c>
      <c r="F1133" t="s">
        <v>9</v>
      </c>
      <c r="G1133">
        <v>45</v>
      </c>
      <c r="H1133" t="s">
        <v>10</v>
      </c>
      <c r="J1133" t="s">
        <v>11</v>
      </c>
      <c r="K1133" s="21">
        <v>28085</v>
      </c>
    </row>
    <row r="1134" spans="1:11" x14ac:dyDescent="0.25">
      <c r="A1134">
        <v>4580</v>
      </c>
      <c r="B1134" t="s">
        <v>1224</v>
      </c>
      <c r="C1134" s="5">
        <v>43563.635416666664</v>
      </c>
      <c r="D1134" t="s">
        <v>111</v>
      </c>
      <c r="E1134" t="s">
        <v>133</v>
      </c>
      <c r="F1134" t="s">
        <v>9</v>
      </c>
      <c r="G1134">
        <v>45</v>
      </c>
      <c r="H1134" t="s">
        <v>10</v>
      </c>
      <c r="I1134">
        <v>0</v>
      </c>
      <c r="J1134" t="s">
        <v>11</v>
      </c>
      <c r="K1134" s="21">
        <v>28441</v>
      </c>
    </row>
    <row r="1135" spans="1:11" x14ac:dyDescent="0.25">
      <c r="A1135">
        <v>17350</v>
      </c>
      <c r="B1135" t="s">
        <v>97</v>
      </c>
      <c r="C1135" s="5">
        <v>43565.364583333336</v>
      </c>
      <c r="D1135" t="s">
        <v>111</v>
      </c>
      <c r="E1135" t="s">
        <v>133</v>
      </c>
      <c r="F1135" t="s">
        <v>9</v>
      </c>
      <c r="G1135">
        <v>45</v>
      </c>
      <c r="H1135" t="s">
        <v>10</v>
      </c>
      <c r="J1135" t="s">
        <v>11</v>
      </c>
      <c r="K1135" s="21">
        <v>32836</v>
      </c>
    </row>
    <row r="1136" spans="1:11" x14ac:dyDescent="0.25">
      <c r="A1136">
        <v>14272</v>
      </c>
      <c r="B1136" t="s">
        <v>710</v>
      </c>
      <c r="C1136" s="5">
        <v>43565.395833333336</v>
      </c>
      <c r="D1136" t="s">
        <v>111</v>
      </c>
      <c r="E1136" t="s">
        <v>133</v>
      </c>
      <c r="F1136" t="s">
        <v>9</v>
      </c>
      <c r="G1136">
        <v>45</v>
      </c>
      <c r="H1136" t="s">
        <v>10</v>
      </c>
      <c r="J1136" t="s">
        <v>11</v>
      </c>
      <c r="K1136" s="21">
        <v>37667</v>
      </c>
    </row>
    <row r="1137" spans="1:11" x14ac:dyDescent="0.25">
      <c r="A1137">
        <v>21149</v>
      </c>
      <c r="B1137" t="s">
        <v>1512</v>
      </c>
      <c r="C1137" s="5">
        <v>43565.427083333336</v>
      </c>
      <c r="D1137" t="s">
        <v>111</v>
      </c>
      <c r="E1137" t="s">
        <v>133</v>
      </c>
      <c r="F1137" t="s">
        <v>9</v>
      </c>
      <c r="G1137">
        <v>45</v>
      </c>
      <c r="H1137" t="s">
        <v>10</v>
      </c>
      <c r="J1137" t="s">
        <v>11</v>
      </c>
      <c r="K1137" s="21">
        <v>34767</v>
      </c>
    </row>
    <row r="1138" spans="1:11" x14ac:dyDescent="0.25">
      <c r="A1138">
        <v>11450</v>
      </c>
      <c r="B1138" t="s">
        <v>274</v>
      </c>
      <c r="C1138" s="5">
        <v>43565.572916666664</v>
      </c>
      <c r="D1138" t="s">
        <v>111</v>
      </c>
      <c r="E1138" t="s">
        <v>133</v>
      </c>
      <c r="F1138" t="s">
        <v>9</v>
      </c>
      <c r="G1138">
        <v>45</v>
      </c>
      <c r="H1138" t="s">
        <v>10</v>
      </c>
      <c r="J1138" t="s">
        <v>11</v>
      </c>
      <c r="K1138" s="21">
        <v>31265</v>
      </c>
    </row>
    <row r="1139" spans="1:11" x14ac:dyDescent="0.25">
      <c r="A1139">
        <v>19513</v>
      </c>
      <c r="B1139" t="s">
        <v>244</v>
      </c>
      <c r="C1139" s="5">
        <v>43570.40625</v>
      </c>
      <c r="D1139" t="s">
        <v>111</v>
      </c>
      <c r="E1139" t="s">
        <v>133</v>
      </c>
      <c r="F1139" t="s">
        <v>9</v>
      </c>
      <c r="G1139">
        <v>45</v>
      </c>
      <c r="H1139" t="s">
        <v>10</v>
      </c>
      <c r="J1139" t="s">
        <v>11</v>
      </c>
      <c r="K1139" s="21">
        <v>38397</v>
      </c>
    </row>
    <row r="1140" spans="1:11" x14ac:dyDescent="0.25">
      <c r="A1140">
        <v>11895</v>
      </c>
      <c r="B1140" t="s">
        <v>291</v>
      </c>
      <c r="C1140" s="5">
        <v>43570.520833333336</v>
      </c>
      <c r="D1140" t="s">
        <v>111</v>
      </c>
      <c r="E1140" t="s">
        <v>133</v>
      </c>
      <c r="F1140" t="s">
        <v>9</v>
      </c>
      <c r="G1140">
        <v>45</v>
      </c>
      <c r="H1140" t="s">
        <v>10</v>
      </c>
      <c r="J1140" t="s">
        <v>11</v>
      </c>
      <c r="K1140" s="21">
        <v>19785</v>
      </c>
    </row>
    <row r="1141" spans="1:11" x14ac:dyDescent="0.25">
      <c r="A1141">
        <v>28221</v>
      </c>
      <c r="B1141" t="s">
        <v>603</v>
      </c>
      <c r="C1141" s="5">
        <v>43570.552083333336</v>
      </c>
      <c r="D1141" t="s">
        <v>111</v>
      </c>
      <c r="E1141" t="s">
        <v>133</v>
      </c>
      <c r="F1141" t="s">
        <v>9</v>
      </c>
      <c r="G1141">
        <v>45</v>
      </c>
      <c r="H1141" t="s">
        <v>10</v>
      </c>
      <c r="J1141" t="s">
        <v>11</v>
      </c>
      <c r="K1141" s="21">
        <v>26069</v>
      </c>
    </row>
    <row r="1142" spans="1:11" x14ac:dyDescent="0.25">
      <c r="A1142">
        <v>14077</v>
      </c>
      <c r="B1142" t="s">
        <v>1513</v>
      </c>
      <c r="C1142" s="5">
        <v>43570.583333333336</v>
      </c>
      <c r="D1142" t="s">
        <v>111</v>
      </c>
      <c r="E1142" t="s">
        <v>133</v>
      </c>
      <c r="F1142" t="s">
        <v>9</v>
      </c>
      <c r="G1142">
        <v>45</v>
      </c>
      <c r="H1142" t="s">
        <v>10</v>
      </c>
      <c r="J1142" t="s">
        <v>11</v>
      </c>
      <c r="K1142" s="21">
        <v>34095</v>
      </c>
    </row>
    <row r="1143" spans="1:11" x14ac:dyDescent="0.25">
      <c r="A1143">
        <v>27357</v>
      </c>
      <c r="B1143" t="s">
        <v>541</v>
      </c>
      <c r="C1143" s="5">
        <v>43572.40625</v>
      </c>
      <c r="D1143" t="s">
        <v>111</v>
      </c>
      <c r="E1143" t="s">
        <v>133</v>
      </c>
      <c r="F1143" t="s">
        <v>9</v>
      </c>
      <c r="G1143">
        <v>45</v>
      </c>
      <c r="H1143" t="s">
        <v>10</v>
      </c>
      <c r="J1143" t="s">
        <v>11</v>
      </c>
      <c r="K1143" s="21">
        <v>39807</v>
      </c>
    </row>
    <row r="1144" spans="1:11" x14ac:dyDescent="0.25">
      <c r="A1144">
        <v>2014</v>
      </c>
      <c r="B1144" t="s">
        <v>386</v>
      </c>
      <c r="C1144" s="5">
        <v>43572.4375</v>
      </c>
      <c r="D1144" t="s">
        <v>111</v>
      </c>
      <c r="E1144" t="s">
        <v>133</v>
      </c>
      <c r="F1144" t="s">
        <v>9</v>
      </c>
      <c r="G1144">
        <v>45</v>
      </c>
      <c r="H1144" t="s">
        <v>10</v>
      </c>
      <c r="J1144" t="s">
        <v>11</v>
      </c>
      <c r="K1144" s="21">
        <v>32152</v>
      </c>
    </row>
    <row r="1145" spans="1:11" x14ac:dyDescent="0.25">
      <c r="A1145">
        <v>2091</v>
      </c>
      <c r="B1145" t="s">
        <v>1229</v>
      </c>
      <c r="C1145" s="5">
        <v>43572.46875</v>
      </c>
      <c r="D1145" t="s">
        <v>111</v>
      </c>
      <c r="E1145" t="s">
        <v>133</v>
      </c>
      <c r="F1145" t="s">
        <v>9</v>
      </c>
      <c r="G1145">
        <v>45</v>
      </c>
      <c r="H1145" t="s">
        <v>10</v>
      </c>
      <c r="J1145" t="s">
        <v>11</v>
      </c>
      <c r="K1145" s="21">
        <v>27509</v>
      </c>
    </row>
    <row r="1146" spans="1:11" x14ac:dyDescent="0.25">
      <c r="A1146">
        <v>5500</v>
      </c>
      <c r="B1146" t="s">
        <v>405</v>
      </c>
      <c r="C1146" s="5">
        <v>43572.635416666664</v>
      </c>
      <c r="D1146" t="s">
        <v>111</v>
      </c>
      <c r="E1146" t="s">
        <v>133</v>
      </c>
      <c r="F1146" t="s">
        <v>9</v>
      </c>
      <c r="G1146">
        <v>45</v>
      </c>
      <c r="H1146" t="s">
        <v>10</v>
      </c>
      <c r="J1146" t="s">
        <v>11</v>
      </c>
      <c r="K1146" s="21">
        <v>35332</v>
      </c>
    </row>
    <row r="1147" spans="1:11" x14ac:dyDescent="0.25">
      <c r="A1147">
        <v>32468</v>
      </c>
      <c r="B1147" t="s">
        <v>349</v>
      </c>
      <c r="C1147" s="5">
        <v>43579.395833333336</v>
      </c>
      <c r="D1147" t="s">
        <v>111</v>
      </c>
      <c r="E1147" t="s">
        <v>133</v>
      </c>
      <c r="F1147" t="s">
        <v>9</v>
      </c>
      <c r="G1147">
        <v>45</v>
      </c>
      <c r="H1147" t="s">
        <v>10</v>
      </c>
      <c r="J1147" t="s">
        <v>11</v>
      </c>
      <c r="K1147" s="21">
        <v>36110</v>
      </c>
    </row>
    <row r="1148" spans="1:11" x14ac:dyDescent="0.25">
      <c r="A1148">
        <v>27738</v>
      </c>
      <c r="B1148" t="s">
        <v>692</v>
      </c>
      <c r="C1148" s="5">
        <v>43579.427083333336</v>
      </c>
      <c r="D1148" t="s">
        <v>111</v>
      </c>
      <c r="E1148" t="s">
        <v>133</v>
      </c>
      <c r="F1148" t="s">
        <v>9</v>
      </c>
      <c r="G1148">
        <v>45</v>
      </c>
      <c r="H1148" t="s">
        <v>10</v>
      </c>
      <c r="J1148" t="s">
        <v>11</v>
      </c>
      <c r="K1148" s="21">
        <v>35460</v>
      </c>
    </row>
    <row r="1149" spans="1:11" x14ac:dyDescent="0.25">
      <c r="A1149">
        <v>1788</v>
      </c>
      <c r="B1149" t="s">
        <v>1518</v>
      </c>
      <c r="C1149" s="5">
        <v>43579.583333333336</v>
      </c>
      <c r="D1149" t="s">
        <v>111</v>
      </c>
      <c r="E1149" t="s">
        <v>133</v>
      </c>
      <c r="F1149" t="s">
        <v>9</v>
      </c>
      <c r="G1149">
        <v>45</v>
      </c>
      <c r="H1149" t="s">
        <v>10</v>
      </c>
      <c r="J1149" t="s">
        <v>11</v>
      </c>
      <c r="K1149" s="21">
        <v>29957</v>
      </c>
    </row>
    <row r="1150" spans="1:11" x14ac:dyDescent="0.25">
      <c r="A1150">
        <v>1783</v>
      </c>
      <c r="B1150" t="s">
        <v>538</v>
      </c>
      <c r="C1150" s="5">
        <v>43579.614583333336</v>
      </c>
      <c r="D1150" t="s">
        <v>111</v>
      </c>
      <c r="E1150" t="s">
        <v>133</v>
      </c>
      <c r="F1150" t="s">
        <v>9</v>
      </c>
      <c r="G1150">
        <v>45</v>
      </c>
      <c r="H1150" t="s">
        <v>10</v>
      </c>
      <c r="J1150" t="s">
        <v>11</v>
      </c>
      <c r="K1150" s="21">
        <v>30721</v>
      </c>
    </row>
    <row r="1151" spans="1:11" x14ac:dyDescent="0.25">
      <c r="A1151">
        <v>24863</v>
      </c>
      <c r="B1151" t="s">
        <v>525</v>
      </c>
      <c r="C1151" s="5">
        <v>43584.364583333336</v>
      </c>
      <c r="D1151" t="s">
        <v>111</v>
      </c>
      <c r="E1151" t="s">
        <v>133</v>
      </c>
      <c r="F1151" t="s">
        <v>9</v>
      </c>
      <c r="G1151">
        <v>45</v>
      </c>
      <c r="H1151" t="s">
        <v>10</v>
      </c>
      <c r="J1151" t="s">
        <v>11</v>
      </c>
      <c r="K1151" s="21">
        <v>39765</v>
      </c>
    </row>
    <row r="1152" spans="1:11" x14ac:dyDescent="0.25">
      <c r="A1152">
        <v>30434</v>
      </c>
      <c r="B1152" t="s">
        <v>1521</v>
      </c>
      <c r="C1152" s="5">
        <v>43584.4375</v>
      </c>
      <c r="D1152" t="s">
        <v>111</v>
      </c>
      <c r="E1152" t="s">
        <v>133</v>
      </c>
      <c r="F1152" t="s">
        <v>9</v>
      </c>
      <c r="G1152">
        <v>45</v>
      </c>
      <c r="H1152" t="s">
        <v>10</v>
      </c>
      <c r="J1152" t="s">
        <v>11</v>
      </c>
      <c r="K1152" s="21">
        <v>21760</v>
      </c>
    </row>
    <row r="1153" spans="1:11" x14ac:dyDescent="0.25">
      <c r="A1153">
        <v>25319</v>
      </c>
      <c r="B1153" t="s">
        <v>1186</v>
      </c>
      <c r="C1153" s="5">
        <v>43584.46875</v>
      </c>
      <c r="D1153" t="s">
        <v>111</v>
      </c>
      <c r="E1153" t="s">
        <v>133</v>
      </c>
      <c r="F1153" t="s">
        <v>9</v>
      </c>
      <c r="G1153">
        <v>45</v>
      </c>
      <c r="H1153" t="s">
        <v>10</v>
      </c>
      <c r="J1153" t="s">
        <v>11</v>
      </c>
      <c r="K1153" s="21">
        <v>23965</v>
      </c>
    </row>
    <row r="1154" spans="1:11" x14ac:dyDescent="0.25">
      <c r="A1154">
        <v>11305</v>
      </c>
      <c r="B1154" t="s">
        <v>1158</v>
      </c>
      <c r="C1154" s="5">
        <v>43584.520833333336</v>
      </c>
      <c r="D1154" t="s">
        <v>111</v>
      </c>
      <c r="E1154" t="s">
        <v>133</v>
      </c>
      <c r="F1154" t="s">
        <v>9</v>
      </c>
      <c r="G1154">
        <v>45</v>
      </c>
      <c r="H1154" t="s">
        <v>10</v>
      </c>
      <c r="I1154">
        <v>0</v>
      </c>
      <c r="J1154" t="s">
        <v>11</v>
      </c>
      <c r="K1154" s="21">
        <v>28562</v>
      </c>
    </row>
    <row r="1155" spans="1:11" x14ac:dyDescent="0.25">
      <c r="A1155">
        <v>12922</v>
      </c>
      <c r="B1155" t="s">
        <v>1394</v>
      </c>
      <c r="C1155" s="5">
        <v>43584.583333333336</v>
      </c>
      <c r="D1155" t="s">
        <v>111</v>
      </c>
      <c r="E1155" t="s">
        <v>133</v>
      </c>
      <c r="F1155" t="s">
        <v>9</v>
      </c>
      <c r="G1155">
        <v>45</v>
      </c>
      <c r="H1155" t="s">
        <v>10</v>
      </c>
      <c r="J1155" t="s">
        <v>11</v>
      </c>
      <c r="K1155" s="21">
        <v>21859</v>
      </c>
    </row>
    <row r="1156" spans="1:11" x14ac:dyDescent="0.25">
      <c r="A1156">
        <v>1175</v>
      </c>
      <c r="B1156" t="s">
        <v>1522</v>
      </c>
      <c r="C1156" s="5">
        <v>43584.635416666664</v>
      </c>
      <c r="D1156" t="s">
        <v>111</v>
      </c>
      <c r="E1156" t="s">
        <v>133</v>
      </c>
      <c r="F1156" t="s">
        <v>9</v>
      </c>
      <c r="G1156">
        <v>45</v>
      </c>
      <c r="H1156" t="s">
        <v>10</v>
      </c>
      <c r="J1156" t="s">
        <v>11</v>
      </c>
      <c r="K1156" s="21">
        <v>20630</v>
      </c>
    </row>
    <row r="1157" spans="1:11" x14ac:dyDescent="0.25">
      <c r="A1157">
        <v>31312</v>
      </c>
      <c r="B1157" t="s">
        <v>242</v>
      </c>
      <c r="C1157" s="5">
        <v>43573.395833333336</v>
      </c>
      <c r="D1157" t="s">
        <v>111</v>
      </c>
      <c r="E1157" t="s">
        <v>133</v>
      </c>
      <c r="F1157" t="s">
        <v>9</v>
      </c>
      <c r="G1157">
        <v>60</v>
      </c>
      <c r="H1157" t="s">
        <v>10</v>
      </c>
      <c r="J1157" t="s">
        <v>11</v>
      </c>
      <c r="K1157" s="21">
        <v>30158</v>
      </c>
    </row>
    <row r="1158" spans="1:11" x14ac:dyDescent="0.25">
      <c r="A1158">
        <v>3407</v>
      </c>
      <c r="B1158" t="s">
        <v>1515</v>
      </c>
      <c r="C1158" s="5">
        <v>43573.4375</v>
      </c>
      <c r="D1158" t="s">
        <v>111</v>
      </c>
      <c r="E1158" t="s">
        <v>133</v>
      </c>
      <c r="F1158" t="s">
        <v>9</v>
      </c>
      <c r="G1158">
        <v>60</v>
      </c>
      <c r="H1158" t="s">
        <v>10</v>
      </c>
      <c r="I1158">
        <v>0</v>
      </c>
      <c r="J1158" t="s">
        <v>11</v>
      </c>
      <c r="K1158" s="21">
        <v>35901</v>
      </c>
    </row>
    <row r="1159" spans="1:11" x14ac:dyDescent="0.25">
      <c r="A1159">
        <v>5429</v>
      </c>
      <c r="B1159" t="s">
        <v>1520</v>
      </c>
      <c r="C1159" s="5">
        <v>43584.395833333336</v>
      </c>
      <c r="D1159" t="s">
        <v>111</v>
      </c>
      <c r="E1159" t="s">
        <v>133</v>
      </c>
      <c r="F1159" t="s">
        <v>9</v>
      </c>
      <c r="G1159">
        <v>60</v>
      </c>
      <c r="H1159" t="s">
        <v>10</v>
      </c>
      <c r="J1159" t="s">
        <v>11</v>
      </c>
      <c r="K1159" s="21">
        <v>33227</v>
      </c>
    </row>
    <row r="1160" spans="1:11" x14ac:dyDescent="0.25">
      <c r="A1160">
        <v>33261</v>
      </c>
      <c r="B1160" t="s">
        <v>320</v>
      </c>
      <c r="C1160" s="5">
        <v>43563.583333333336</v>
      </c>
      <c r="D1160" t="s">
        <v>111</v>
      </c>
      <c r="E1160" t="s">
        <v>133</v>
      </c>
      <c r="F1160" t="s">
        <v>9</v>
      </c>
      <c r="G1160">
        <v>75</v>
      </c>
      <c r="H1160" t="s">
        <v>10</v>
      </c>
      <c r="J1160" t="s">
        <v>11</v>
      </c>
      <c r="K1160" s="21">
        <v>32058</v>
      </c>
    </row>
    <row r="1161" spans="1:11" x14ac:dyDescent="0.25">
      <c r="A1161">
        <v>33156</v>
      </c>
      <c r="B1161" t="s">
        <v>368</v>
      </c>
      <c r="C1161" s="5">
        <v>43565.520833333336</v>
      </c>
      <c r="D1161" t="s">
        <v>111</v>
      </c>
      <c r="E1161" t="s">
        <v>133</v>
      </c>
      <c r="F1161" t="s">
        <v>9</v>
      </c>
      <c r="G1161">
        <v>75</v>
      </c>
      <c r="H1161" t="s">
        <v>10</v>
      </c>
      <c r="J1161" t="s">
        <v>11</v>
      </c>
      <c r="K1161" s="21">
        <v>31422</v>
      </c>
    </row>
    <row r="1162" spans="1:11" x14ac:dyDescent="0.25">
      <c r="A1162">
        <v>8786</v>
      </c>
      <c r="B1162" t="s">
        <v>286</v>
      </c>
      <c r="C1162" s="5">
        <v>43566.520833333336</v>
      </c>
      <c r="D1162" t="s">
        <v>111</v>
      </c>
      <c r="E1162" t="s">
        <v>133</v>
      </c>
      <c r="F1162" t="s">
        <v>9</v>
      </c>
      <c r="G1162">
        <v>75</v>
      </c>
      <c r="H1162" t="s">
        <v>10</v>
      </c>
      <c r="I1162">
        <v>75</v>
      </c>
      <c r="J1162" t="s">
        <v>11</v>
      </c>
      <c r="K1162" s="21">
        <v>35774</v>
      </c>
    </row>
    <row r="1163" spans="1:11" x14ac:dyDescent="0.25">
      <c r="A1163">
        <v>1923</v>
      </c>
      <c r="B1163" t="s">
        <v>536</v>
      </c>
      <c r="C1163" s="5">
        <v>43570.614583333336</v>
      </c>
      <c r="D1163" t="s">
        <v>111</v>
      </c>
      <c r="E1163" t="s">
        <v>133</v>
      </c>
      <c r="F1163" t="s">
        <v>9</v>
      </c>
      <c r="G1163">
        <v>75</v>
      </c>
      <c r="H1163" t="s">
        <v>10</v>
      </c>
      <c r="I1163">
        <v>0</v>
      </c>
      <c r="J1163" t="s">
        <v>11</v>
      </c>
      <c r="K1163" s="21">
        <v>25102</v>
      </c>
    </row>
    <row r="1164" spans="1:11" x14ac:dyDescent="0.25">
      <c r="A1164">
        <v>33156</v>
      </c>
      <c r="B1164" t="s">
        <v>368</v>
      </c>
      <c r="C1164" s="5">
        <v>43572.5625</v>
      </c>
      <c r="D1164" t="s">
        <v>111</v>
      </c>
      <c r="E1164" t="s">
        <v>133</v>
      </c>
      <c r="F1164" t="s">
        <v>9</v>
      </c>
      <c r="G1164">
        <v>75</v>
      </c>
      <c r="H1164" t="s">
        <v>10</v>
      </c>
      <c r="J1164" t="s">
        <v>11</v>
      </c>
      <c r="K1164" s="21">
        <v>31422</v>
      </c>
    </row>
    <row r="1165" spans="1:11" x14ac:dyDescent="0.25">
      <c r="A1165">
        <v>11305</v>
      </c>
      <c r="B1165" t="s">
        <v>1158</v>
      </c>
      <c r="C1165" s="5">
        <v>43563.520833333336</v>
      </c>
      <c r="D1165" t="s">
        <v>111</v>
      </c>
      <c r="E1165" t="s">
        <v>133</v>
      </c>
      <c r="F1165" t="s">
        <v>9</v>
      </c>
      <c r="G1165">
        <v>90</v>
      </c>
      <c r="H1165" t="s">
        <v>10</v>
      </c>
      <c r="J1165" t="s">
        <v>11</v>
      </c>
      <c r="K1165" s="21">
        <v>28562</v>
      </c>
    </row>
    <row r="1166" spans="1:11" x14ac:dyDescent="0.25">
      <c r="A1166">
        <v>11305</v>
      </c>
      <c r="B1166" t="s">
        <v>1158</v>
      </c>
      <c r="C1166" s="5">
        <v>43570.4375</v>
      </c>
      <c r="D1166" t="s">
        <v>111</v>
      </c>
      <c r="E1166" t="s">
        <v>133</v>
      </c>
      <c r="F1166" t="s">
        <v>9</v>
      </c>
      <c r="G1166">
        <v>90</v>
      </c>
      <c r="H1166" t="s">
        <v>10</v>
      </c>
      <c r="J1166" t="s">
        <v>11</v>
      </c>
      <c r="K1166" s="21">
        <v>28562</v>
      </c>
    </row>
    <row r="1167" spans="1:11" x14ac:dyDescent="0.25">
      <c r="A1167">
        <v>2765</v>
      </c>
      <c r="B1167" t="s">
        <v>329</v>
      </c>
      <c r="C1167" s="5">
        <v>43579.520833333336</v>
      </c>
      <c r="D1167" t="s">
        <v>111</v>
      </c>
      <c r="E1167" t="s">
        <v>133</v>
      </c>
      <c r="F1167" t="s">
        <v>9</v>
      </c>
      <c r="G1167">
        <v>90</v>
      </c>
      <c r="H1167" t="s">
        <v>10</v>
      </c>
      <c r="J1167" t="s">
        <v>11</v>
      </c>
      <c r="K1167" s="21">
        <v>25950</v>
      </c>
    </row>
    <row r="1168" spans="1:11" x14ac:dyDescent="0.25">
      <c r="A1168">
        <v>1829</v>
      </c>
      <c r="B1168" t="s">
        <v>195</v>
      </c>
      <c r="C1168" s="5">
        <v>43566.333333333336</v>
      </c>
      <c r="D1168" t="s">
        <v>111</v>
      </c>
      <c r="E1168" t="s">
        <v>133</v>
      </c>
      <c r="F1168" t="s">
        <v>9</v>
      </c>
      <c r="G1168">
        <v>120</v>
      </c>
      <c r="H1168" t="s">
        <v>10</v>
      </c>
      <c r="I1168">
        <v>120</v>
      </c>
      <c r="J1168" t="s">
        <v>11</v>
      </c>
      <c r="K1168" s="21">
        <v>32337</v>
      </c>
    </row>
    <row r="1169" spans="1:11" x14ac:dyDescent="0.25">
      <c r="A1169">
        <v>6562</v>
      </c>
      <c r="B1169" t="s">
        <v>389</v>
      </c>
      <c r="C1169" s="5">
        <v>43580.333333333336</v>
      </c>
      <c r="D1169" t="s">
        <v>111</v>
      </c>
      <c r="E1169" t="s">
        <v>133</v>
      </c>
      <c r="F1169" t="s">
        <v>9</v>
      </c>
      <c r="G1169">
        <v>120</v>
      </c>
      <c r="H1169" t="s">
        <v>10</v>
      </c>
      <c r="I1169">
        <v>120</v>
      </c>
      <c r="J1169" t="s">
        <v>11</v>
      </c>
      <c r="K1169" s="21">
        <v>33421</v>
      </c>
    </row>
    <row r="1170" spans="1:11" x14ac:dyDescent="0.25">
      <c r="A1170">
        <v>34844</v>
      </c>
      <c r="B1170" t="s">
        <v>50</v>
      </c>
      <c r="C1170" s="5">
        <v>43580.583333333336</v>
      </c>
      <c r="D1170" t="s">
        <v>111</v>
      </c>
      <c r="E1170" t="s">
        <v>133</v>
      </c>
      <c r="F1170" t="s">
        <v>9</v>
      </c>
      <c r="G1170">
        <v>120</v>
      </c>
      <c r="H1170" t="s">
        <v>10</v>
      </c>
      <c r="I1170">
        <v>120</v>
      </c>
      <c r="J1170" t="s">
        <v>11</v>
      </c>
      <c r="K1170" s="21">
        <v>37261</v>
      </c>
    </row>
    <row r="1171" spans="1:11" x14ac:dyDescent="0.25">
      <c r="A1171">
        <v>25675</v>
      </c>
      <c r="B1171" t="s">
        <v>24</v>
      </c>
      <c r="C1171" s="5">
        <v>43566.416666666664</v>
      </c>
      <c r="D1171" t="s">
        <v>111</v>
      </c>
      <c r="E1171" t="s">
        <v>133</v>
      </c>
      <c r="F1171" t="s">
        <v>9</v>
      </c>
      <c r="G1171">
        <v>150</v>
      </c>
      <c r="H1171" t="s">
        <v>10</v>
      </c>
      <c r="I1171">
        <v>150</v>
      </c>
      <c r="J1171" t="s">
        <v>11</v>
      </c>
      <c r="K1171" s="21">
        <v>22929</v>
      </c>
    </row>
    <row r="1172" spans="1:11" x14ac:dyDescent="0.25">
      <c r="A1172">
        <v>35199</v>
      </c>
      <c r="B1172" t="s">
        <v>226</v>
      </c>
      <c r="C1172" s="5">
        <v>43580.458333333336</v>
      </c>
      <c r="D1172" t="s">
        <v>111</v>
      </c>
      <c r="E1172" t="s">
        <v>133</v>
      </c>
      <c r="F1172" t="s">
        <v>9</v>
      </c>
      <c r="G1172">
        <v>180</v>
      </c>
      <c r="H1172" t="s">
        <v>10</v>
      </c>
      <c r="I1172">
        <v>180</v>
      </c>
      <c r="J1172" t="s">
        <v>11</v>
      </c>
      <c r="K1172" s="21">
        <v>38068</v>
      </c>
    </row>
    <row r="1173" spans="1:11" x14ac:dyDescent="0.25">
      <c r="A1173">
        <v>33758</v>
      </c>
      <c r="B1173" t="s">
        <v>1523</v>
      </c>
      <c r="C1173" s="5">
        <v>43556.395833333336</v>
      </c>
      <c r="D1173" t="s">
        <v>277</v>
      </c>
      <c r="E1173" t="s">
        <v>133</v>
      </c>
      <c r="F1173" t="s">
        <v>9</v>
      </c>
      <c r="G1173">
        <v>15</v>
      </c>
      <c r="H1173" t="s">
        <v>10</v>
      </c>
      <c r="I1173">
        <v>0</v>
      </c>
      <c r="J1173" t="s">
        <v>11</v>
      </c>
      <c r="K1173" s="21">
        <v>23673</v>
      </c>
    </row>
    <row r="1174" spans="1:11" x14ac:dyDescent="0.25">
      <c r="A1174">
        <v>35484</v>
      </c>
      <c r="B1174" t="s">
        <v>908</v>
      </c>
      <c r="C1174" s="5">
        <v>43556.4375</v>
      </c>
      <c r="D1174" t="s">
        <v>277</v>
      </c>
      <c r="E1174" t="s">
        <v>133</v>
      </c>
      <c r="F1174" t="s">
        <v>9</v>
      </c>
      <c r="G1174">
        <v>30</v>
      </c>
      <c r="H1174" t="s">
        <v>10</v>
      </c>
      <c r="J1174" t="s">
        <v>11</v>
      </c>
      <c r="K1174" s="21">
        <v>18088</v>
      </c>
    </row>
    <row r="1175" spans="1:11" x14ac:dyDescent="0.25">
      <c r="A1175">
        <v>35086</v>
      </c>
      <c r="B1175" t="s">
        <v>73</v>
      </c>
      <c r="C1175" s="5">
        <v>43556.458333333336</v>
      </c>
      <c r="D1175" t="s">
        <v>277</v>
      </c>
      <c r="E1175" t="s">
        <v>133</v>
      </c>
      <c r="F1175" t="s">
        <v>9</v>
      </c>
      <c r="G1175">
        <v>30</v>
      </c>
      <c r="H1175" t="s">
        <v>10</v>
      </c>
      <c r="J1175" t="s">
        <v>11</v>
      </c>
      <c r="K1175" s="21">
        <v>30536</v>
      </c>
    </row>
    <row r="1176" spans="1:11" x14ac:dyDescent="0.25">
      <c r="A1176">
        <v>35750</v>
      </c>
      <c r="B1176" t="s">
        <v>766</v>
      </c>
      <c r="C1176" s="5">
        <v>43556.479166666664</v>
      </c>
      <c r="D1176" t="s">
        <v>277</v>
      </c>
      <c r="E1176" t="s">
        <v>133</v>
      </c>
      <c r="F1176" t="s">
        <v>9</v>
      </c>
      <c r="G1176">
        <v>30</v>
      </c>
      <c r="H1176" t="s">
        <v>10</v>
      </c>
      <c r="J1176" t="s">
        <v>11</v>
      </c>
      <c r="K1176" s="21">
        <v>31926</v>
      </c>
    </row>
    <row r="1177" spans="1:11" x14ac:dyDescent="0.25">
      <c r="A1177">
        <v>12542</v>
      </c>
      <c r="B1177" t="s">
        <v>49</v>
      </c>
      <c r="C1177" s="5">
        <v>43556.583333333336</v>
      </c>
      <c r="D1177" t="s">
        <v>277</v>
      </c>
      <c r="E1177" t="s">
        <v>133</v>
      </c>
      <c r="F1177" t="s">
        <v>9</v>
      </c>
      <c r="G1177">
        <v>30</v>
      </c>
      <c r="H1177" t="s">
        <v>10</v>
      </c>
      <c r="J1177" t="s">
        <v>11</v>
      </c>
      <c r="K1177" s="21">
        <v>26712</v>
      </c>
    </row>
    <row r="1178" spans="1:11" x14ac:dyDescent="0.25">
      <c r="A1178">
        <v>32574</v>
      </c>
      <c r="B1178" t="s">
        <v>1524</v>
      </c>
      <c r="C1178" s="5">
        <v>43563.645833333336</v>
      </c>
      <c r="D1178" t="s">
        <v>277</v>
      </c>
      <c r="E1178" t="s">
        <v>133</v>
      </c>
      <c r="F1178" t="s">
        <v>9</v>
      </c>
      <c r="G1178">
        <v>30</v>
      </c>
      <c r="H1178" t="s">
        <v>10</v>
      </c>
      <c r="J1178" t="s">
        <v>11</v>
      </c>
      <c r="K1178" s="21">
        <v>32121</v>
      </c>
    </row>
    <row r="1179" spans="1:11" x14ac:dyDescent="0.25">
      <c r="A1179">
        <v>30708</v>
      </c>
      <c r="B1179" t="s">
        <v>301</v>
      </c>
      <c r="C1179" s="5">
        <v>43570.416666666664</v>
      </c>
      <c r="D1179" t="s">
        <v>277</v>
      </c>
      <c r="E1179" t="s">
        <v>133</v>
      </c>
      <c r="F1179" t="s">
        <v>9</v>
      </c>
      <c r="G1179">
        <v>30</v>
      </c>
      <c r="H1179" t="s">
        <v>10</v>
      </c>
      <c r="J1179" t="s">
        <v>11</v>
      </c>
      <c r="K1179" s="21">
        <v>27227</v>
      </c>
    </row>
    <row r="1180" spans="1:11" x14ac:dyDescent="0.25">
      <c r="A1180">
        <v>35677</v>
      </c>
      <c r="B1180" t="s">
        <v>976</v>
      </c>
      <c r="C1180" s="5">
        <v>43570.479166666664</v>
      </c>
      <c r="D1180" t="s">
        <v>277</v>
      </c>
      <c r="E1180" t="s">
        <v>133</v>
      </c>
      <c r="F1180" t="s">
        <v>9</v>
      </c>
      <c r="G1180">
        <v>30</v>
      </c>
      <c r="H1180" t="s">
        <v>10</v>
      </c>
      <c r="J1180" t="s">
        <v>11</v>
      </c>
      <c r="K1180" s="21">
        <v>31418</v>
      </c>
    </row>
    <row r="1181" spans="1:11" x14ac:dyDescent="0.25">
      <c r="A1181">
        <v>32574</v>
      </c>
      <c r="B1181" t="s">
        <v>1524</v>
      </c>
      <c r="C1181" s="5">
        <v>43584.375</v>
      </c>
      <c r="D1181" t="s">
        <v>277</v>
      </c>
      <c r="E1181" t="s">
        <v>133</v>
      </c>
      <c r="F1181" t="s">
        <v>9</v>
      </c>
      <c r="G1181">
        <v>30</v>
      </c>
      <c r="H1181" t="s">
        <v>10</v>
      </c>
      <c r="J1181" t="s">
        <v>11</v>
      </c>
      <c r="K1181" s="21">
        <v>32121</v>
      </c>
    </row>
    <row r="1182" spans="1:11" x14ac:dyDescent="0.25">
      <c r="A1182">
        <v>35479</v>
      </c>
      <c r="B1182" t="s">
        <v>907</v>
      </c>
      <c r="C1182" s="5">
        <v>43584.34375</v>
      </c>
      <c r="D1182" t="s">
        <v>277</v>
      </c>
      <c r="E1182" t="s">
        <v>133</v>
      </c>
      <c r="F1182" t="s">
        <v>9</v>
      </c>
      <c r="G1182">
        <v>45</v>
      </c>
      <c r="H1182" t="s">
        <v>10</v>
      </c>
      <c r="I1182">
        <v>0</v>
      </c>
      <c r="J1182" t="s">
        <v>11</v>
      </c>
      <c r="K1182" s="21">
        <v>28598</v>
      </c>
    </row>
    <row r="1183" spans="1:11" x14ac:dyDescent="0.25">
      <c r="A1183">
        <v>35017</v>
      </c>
      <c r="B1183" t="s">
        <v>509</v>
      </c>
      <c r="C1183" s="5">
        <v>43563.583333333336</v>
      </c>
      <c r="D1183" t="s">
        <v>277</v>
      </c>
      <c r="E1183" t="s">
        <v>133</v>
      </c>
      <c r="F1183" t="s">
        <v>9</v>
      </c>
      <c r="G1183">
        <v>60</v>
      </c>
      <c r="H1183" t="s">
        <v>10</v>
      </c>
      <c r="J1183" t="s">
        <v>11</v>
      </c>
      <c r="K1183" s="21">
        <v>21468</v>
      </c>
    </row>
    <row r="1184" spans="1:11" x14ac:dyDescent="0.25">
      <c r="A1184">
        <v>33284</v>
      </c>
      <c r="B1184" t="s">
        <v>489</v>
      </c>
      <c r="C1184" s="5">
        <v>43556.520833333336</v>
      </c>
      <c r="D1184" t="s">
        <v>277</v>
      </c>
      <c r="E1184" t="s">
        <v>133</v>
      </c>
      <c r="F1184" t="s">
        <v>9</v>
      </c>
      <c r="G1184">
        <v>90</v>
      </c>
      <c r="H1184" t="s">
        <v>10</v>
      </c>
      <c r="J1184" t="s">
        <v>11</v>
      </c>
      <c r="K1184" s="21">
        <v>27643</v>
      </c>
    </row>
    <row r="1185" spans="1:11" x14ac:dyDescent="0.25">
      <c r="A1185">
        <v>35017</v>
      </c>
      <c r="B1185" t="s">
        <v>509</v>
      </c>
      <c r="C1185" s="5">
        <v>43556.604166666664</v>
      </c>
      <c r="D1185" t="s">
        <v>277</v>
      </c>
      <c r="E1185" t="s">
        <v>133</v>
      </c>
      <c r="F1185" t="s">
        <v>9</v>
      </c>
      <c r="G1185">
        <v>90</v>
      </c>
      <c r="H1185" t="s">
        <v>10</v>
      </c>
      <c r="J1185" t="s">
        <v>11</v>
      </c>
      <c r="K1185" s="21">
        <v>21468</v>
      </c>
    </row>
    <row r="1186" spans="1:11" x14ac:dyDescent="0.25">
      <c r="A1186">
        <v>33284</v>
      </c>
      <c r="B1186" t="s">
        <v>489</v>
      </c>
      <c r="C1186" s="5">
        <v>43563.520833333336</v>
      </c>
      <c r="D1186" t="s">
        <v>277</v>
      </c>
      <c r="E1186" t="s">
        <v>133</v>
      </c>
      <c r="F1186" t="s">
        <v>9</v>
      </c>
      <c r="G1186">
        <v>90</v>
      </c>
      <c r="H1186" t="s">
        <v>10</v>
      </c>
      <c r="J1186" t="s">
        <v>11</v>
      </c>
      <c r="K1186" s="21">
        <v>27643</v>
      </c>
    </row>
    <row r="1187" spans="1:11" x14ac:dyDescent="0.25">
      <c r="A1187">
        <v>33284</v>
      </c>
      <c r="B1187" t="s">
        <v>489</v>
      </c>
      <c r="C1187" s="5">
        <v>43570.520833333336</v>
      </c>
      <c r="D1187" t="s">
        <v>277</v>
      </c>
      <c r="E1187" t="s">
        <v>133</v>
      </c>
      <c r="F1187" t="s">
        <v>9</v>
      </c>
      <c r="G1187">
        <v>90</v>
      </c>
      <c r="H1187" t="s">
        <v>10</v>
      </c>
      <c r="J1187" t="s">
        <v>11</v>
      </c>
      <c r="K1187" s="21">
        <v>27643</v>
      </c>
    </row>
    <row r="1188" spans="1:11" x14ac:dyDescent="0.25">
      <c r="A1188">
        <v>35017</v>
      </c>
      <c r="B1188" t="s">
        <v>509</v>
      </c>
      <c r="C1188" s="5">
        <v>43570.583333333336</v>
      </c>
      <c r="D1188" t="s">
        <v>277</v>
      </c>
      <c r="E1188" t="s">
        <v>133</v>
      </c>
      <c r="F1188" t="s">
        <v>9</v>
      </c>
      <c r="G1188">
        <v>90</v>
      </c>
      <c r="H1188" t="s">
        <v>10</v>
      </c>
      <c r="I1188">
        <v>0</v>
      </c>
      <c r="J1188" t="s">
        <v>11</v>
      </c>
      <c r="K1188" s="21">
        <v>21468</v>
      </c>
    </row>
    <row r="1189" spans="1:11" x14ac:dyDescent="0.25">
      <c r="A1189">
        <v>36534</v>
      </c>
      <c r="B1189" t="s">
        <v>1525</v>
      </c>
      <c r="C1189" s="5">
        <v>43584.395833333336</v>
      </c>
      <c r="D1189" t="s">
        <v>277</v>
      </c>
      <c r="E1189" t="s">
        <v>133</v>
      </c>
      <c r="F1189" t="s">
        <v>9</v>
      </c>
      <c r="G1189">
        <v>90</v>
      </c>
      <c r="H1189" t="s">
        <v>10</v>
      </c>
      <c r="J1189" t="s">
        <v>11</v>
      </c>
      <c r="K1189" s="21">
        <v>34401</v>
      </c>
    </row>
    <row r="1190" spans="1:11" x14ac:dyDescent="0.25">
      <c r="A1190">
        <v>22542</v>
      </c>
      <c r="B1190" t="s">
        <v>778</v>
      </c>
      <c r="C1190" s="5">
        <v>43563.395833333336</v>
      </c>
      <c r="D1190" t="s">
        <v>277</v>
      </c>
      <c r="E1190" t="s">
        <v>133</v>
      </c>
      <c r="F1190" t="s">
        <v>9</v>
      </c>
      <c r="G1190">
        <v>150</v>
      </c>
      <c r="H1190" t="s">
        <v>10</v>
      </c>
      <c r="J1190" t="s">
        <v>11</v>
      </c>
      <c r="K1190" s="21">
        <v>20097</v>
      </c>
    </row>
    <row r="1191" spans="1:11" x14ac:dyDescent="0.25">
      <c r="A1191">
        <v>35507</v>
      </c>
      <c r="B1191" t="s">
        <v>377</v>
      </c>
      <c r="C1191" s="5">
        <v>43584.520833333336</v>
      </c>
      <c r="D1191" t="s">
        <v>277</v>
      </c>
      <c r="E1191" t="s">
        <v>133</v>
      </c>
      <c r="F1191" t="s">
        <v>9</v>
      </c>
      <c r="G1191">
        <v>150</v>
      </c>
      <c r="H1191" t="s">
        <v>10</v>
      </c>
      <c r="I1191">
        <v>0</v>
      </c>
      <c r="J1191" t="s">
        <v>11</v>
      </c>
      <c r="K1191" s="21">
        <v>21386</v>
      </c>
    </row>
    <row r="1192" spans="1:11" x14ac:dyDescent="0.25">
      <c r="A1192">
        <v>4024</v>
      </c>
      <c r="B1192" t="s">
        <v>40</v>
      </c>
      <c r="C1192" s="5">
        <v>43563.614583333336</v>
      </c>
      <c r="D1192" t="s">
        <v>112</v>
      </c>
      <c r="E1192" t="s">
        <v>133</v>
      </c>
      <c r="F1192" t="s">
        <v>9</v>
      </c>
      <c r="G1192">
        <v>15</v>
      </c>
      <c r="H1192" t="s">
        <v>10</v>
      </c>
      <c r="J1192" t="s">
        <v>11</v>
      </c>
      <c r="K1192" s="21">
        <v>27762</v>
      </c>
    </row>
    <row r="1193" spans="1:11" x14ac:dyDescent="0.25">
      <c r="A1193">
        <v>15642</v>
      </c>
      <c r="B1193" t="s">
        <v>1545</v>
      </c>
      <c r="C1193" s="5">
        <v>43584.416666666664</v>
      </c>
      <c r="D1193" t="s">
        <v>112</v>
      </c>
      <c r="E1193" t="s">
        <v>133</v>
      </c>
      <c r="F1193" t="s">
        <v>9</v>
      </c>
      <c r="G1193">
        <v>15</v>
      </c>
      <c r="H1193" t="s">
        <v>10</v>
      </c>
      <c r="J1193" t="s">
        <v>11</v>
      </c>
      <c r="K1193" s="21">
        <v>29358</v>
      </c>
    </row>
    <row r="1194" spans="1:11" x14ac:dyDescent="0.25">
      <c r="A1194">
        <v>3285</v>
      </c>
      <c r="B1194" t="s">
        <v>1548</v>
      </c>
      <c r="C1194" s="5">
        <v>43584.46875</v>
      </c>
      <c r="D1194" t="s">
        <v>112</v>
      </c>
      <c r="E1194" t="s">
        <v>133</v>
      </c>
      <c r="F1194" t="s">
        <v>9</v>
      </c>
      <c r="G1194">
        <v>15</v>
      </c>
      <c r="H1194" t="s">
        <v>10</v>
      </c>
      <c r="J1194" t="s">
        <v>11</v>
      </c>
      <c r="K1194" s="21">
        <v>34382</v>
      </c>
    </row>
    <row r="1195" spans="1:11" x14ac:dyDescent="0.25">
      <c r="A1195">
        <v>6231</v>
      </c>
      <c r="B1195" t="s">
        <v>1526</v>
      </c>
      <c r="C1195" s="5">
        <v>43556.395833333336</v>
      </c>
      <c r="D1195" t="s">
        <v>112</v>
      </c>
      <c r="E1195" t="s">
        <v>133</v>
      </c>
      <c r="F1195" t="s">
        <v>9</v>
      </c>
      <c r="G1195">
        <v>30</v>
      </c>
      <c r="H1195" t="s">
        <v>10</v>
      </c>
      <c r="J1195" t="s">
        <v>11</v>
      </c>
      <c r="K1195" s="21">
        <v>31240</v>
      </c>
    </row>
    <row r="1196" spans="1:11" x14ac:dyDescent="0.25">
      <c r="A1196">
        <v>35644</v>
      </c>
      <c r="B1196" t="s">
        <v>1527</v>
      </c>
      <c r="C1196" s="5">
        <v>43556.416666666664</v>
      </c>
      <c r="D1196" t="s">
        <v>112</v>
      </c>
      <c r="E1196" t="s">
        <v>133</v>
      </c>
      <c r="F1196" t="s">
        <v>9</v>
      </c>
      <c r="G1196">
        <v>30</v>
      </c>
      <c r="H1196" t="s">
        <v>10</v>
      </c>
      <c r="J1196" t="s">
        <v>11</v>
      </c>
      <c r="K1196" s="21">
        <v>40430</v>
      </c>
    </row>
    <row r="1197" spans="1:11" x14ac:dyDescent="0.25">
      <c r="A1197">
        <v>32070</v>
      </c>
      <c r="B1197" t="s">
        <v>1528</v>
      </c>
      <c r="C1197" s="5">
        <v>43556.4375</v>
      </c>
      <c r="D1197" t="s">
        <v>112</v>
      </c>
      <c r="E1197" t="s">
        <v>133</v>
      </c>
      <c r="F1197" t="s">
        <v>9</v>
      </c>
      <c r="G1197">
        <v>30</v>
      </c>
      <c r="H1197" t="s">
        <v>10</v>
      </c>
      <c r="J1197" t="s">
        <v>11</v>
      </c>
      <c r="K1197" s="21">
        <v>27154</v>
      </c>
    </row>
    <row r="1198" spans="1:11" x14ac:dyDescent="0.25">
      <c r="A1198">
        <v>8709</v>
      </c>
      <c r="B1198" t="s">
        <v>653</v>
      </c>
      <c r="C1198" s="5">
        <v>43556.458333333336</v>
      </c>
      <c r="D1198" t="s">
        <v>112</v>
      </c>
      <c r="E1198" t="s">
        <v>133</v>
      </c>
      <c r="F1198" t="s">
        <v>9</v>
      </c>
      <c r="G1198">
        <v>30</v>
      </c>
      <c r="H1198" t="s">
        <v>10</v>
      </c>
      <c r="J1198" t="s">
        <v>11</v>
      </c>
      <c r="K1198" s="21">
        <v>34630</v>
      </c>
    </row>
    <row r="1199" spans="1:11" x14ac:dyDescent="0.25">
      <c r="A1199">
        <v>93</v>
      </c>
      <c r="B1199" t="s">
        <v>43</v>
      </c>
      <c r="C1199" s="5">
        <v>43556.479166666664</v>
      </c>
      <c r="D1199" t="s">
        <v>112</v>
      </c>
      <c r="E1199" t="s">
        <v>133</v>
      </c>
      <c r="F1199" t="s">
        <v>9</v>
      </c>
      <c r="G1199">
        <v>30</v>
      </c>
      <c r="H1199" t="s">
        <v>10</v>
      </c>
      <c r="J1199" t="s">
        <v>11</v>
      </c>
      <c r="K1199" s="21">
        <v>32748</v>
      </c>
    </row>
    <row r="1200" spans="1:11" x14ac:dyDescent="0.25">
      <c r="A1200">
        <v>18675</v>
      </c>
      <c r="B1200" t="s">
        <v>1529</v>
      </c>
      <c r="C1200" s="5">
        <v>43556.5625</v>
      </c>
      <c r="D1200" t="s">
        <v>112</v>
      </c>
      <c r="E1200" t="s">
        <v>133</v>
      </c>
      <c r="F1200" t="s">
        <v>9</v>
      </c>
      <c r="G1200">
        <v>30</v>
      </c>
      <c r="H1200" t="s">
        <v>10</v>
      </c>
      <c r="J1200" t="s">
        <v>11</v>
      </c>
      <c r="K1200" s="21">
        <v>39796</v>
      </c>
    </row>
    <row r="1201" spans="1:11" x14ac:dyDescent="0.25">
      <c r="A1201">
        <v>1271</v>
      </c>
      <c r="B1201" t="s">
        <v>652</v>
      </c>
      <c r="C1201" s="5">
        <v>43556.583333333336</v>
      </c>
      <c r="D1201" t="s">
        <v>112</v>
      </c>
      <c r="E1201" t="s">
        <v>133</v>
      </c>
      <c r="F1201" t="s">
        <v>9</v>
      </c>
      <c r="G1201">
        <v>30</v>
      </c>
      <c r="H1201" t="s">
        <v>10</v>
      </c>
      <c r="J1201" t="s">
        <v>11</v>
      </c>
      <c r="K1201" s="21">
        <v>29040</v>
      </c>
    </row>
    <row r="1202" spans="1:11" x14ac:dyDescent="0.25">
      <c r="A1202">
        <v>14079</v>
      </c>
      <c r="B1202" t="s">
        <v>1530</v>
      </c>
      <c r="C1202" s="5">
        <v>43556.604166666664</v>
      </c>
      <c r="D1202" t="s">
        <v>112</v>
      </c>
      <c r="E1202" t="s">
        <v>133</v>
      </c>
      <c r="F1202" t="s">
        <v>9</v>
      </c>
      <c r="G1202">
        <v>30</v>
      </c>
      <c r="H1202" t="s">
        <v>10</v>
      </c>
      <c r="J1202" t="s">
        <v>11</v>
      </c>
      <c r="K1202" s="21">
        <v>35746</v>
      </c>
    </row>
    <row r="1203" spans="1:11" x14ac:dyDescent="0.25">
      <c r="A1203">
        <v>36307</v>
      </c>
      <c r="B1203" t="s">
        <v>1531</v>
      </c>
      <c r="C1203" s="5">
        <v>43556.625</v>
      </c>
      <c r="D1203" t="s">
        <v>112</v>
      </c>
      <c r="E1203" t="s">
        <v>133</v>
      </c>
      <c r="F1203" t="s">
        <v>9</v>
      </c>
      <c r="G1203">
        <v>30</v>
      </c>
      <c r="H1203" t="s">
        <v>10</v>
      </c>
      <c r="J1203" t="s">
        <v>11</v>
      </c>
      <c r="K1203" s="21">
        <v>42817</v>
      </c>
    </row>
    <row r="1204" spans="1:11" x14ac:dyDescent="0.25">
      <c r="A1204">
        <v>17754</v>
      </c>
      <c r="B1204" t="s">
        <v>1532</v>
      </c>
      <c r="C1204" s="5">
        <v>43556.645833333336</v>
      </c>
      <c r="D1204" t="s">
        <v>112</v>
      </c>
      <c r="E1204" t="s">
        <v>133</v>
      </c>
      <c r="F1204" t="s">
        <v>9</v>
      </c>
      <c r="G1204">
        <v>30</v>
      </c>
      <c r="H1204" t="s">
        <v>10</v>
      </c>
      <c r="I1204">
        <v>0</v>
      </c>
      <c r="J1204" t="s">
        <v>11</v>
      </c>
      <c r="K1204" s="21">
        <v>38254</v>
      </c>
    </row>
    <row r="1205" spans="1:11" x14ac:dyDescent="0.25">
      <c r="A1205">
        <v>12707</v>
      </c>
      <c r="B1205" t="s">
        <v>1533</v>
      </c>
      <c r="C1205" s="5">
        <v>43563.34375</v>
      </c>
      <c r="D1205" t="s">
        <v>112</v>
      </c>
      <c r="E1205" t="s">
        <v>133</v>
      </c>
      <c r="F1205" t="s">
        <v>9</v>
      </c>
      <c r="G1205">
        <v>30</v>
      </c>
      <c r="H1205" t="s">
        <v>10</v>
      </c>
      <c r="J1205" t="s">
        <v>11</v>
      </c>
      <c r="K1205" s="21">
        <v>36574</v>
      </c>
    </row>
    <row r="1206" spans="1:11" x14ac:dyDescent="0.25">
      <c r="A1206">
        <v>32967</v>
      </c>
      <c r="B1206" t="s">
        <v>829</v>
      </c>
      <c r="C1206" s="5">
        <v>43563.364583333336</v>
      </c>
      <c r="D1206" t="s">
        <v>112</v>
      </c>
      <c r="E1206" t="s">
        <v>133</v>
      </c>
      <c r="F1206" t="s">
        <v>9</v>
      </c>
      <c r="G1206">
        <v>30</v>
      </c>
      <c r="H1206" t="s">
        <v>10</v>
      </c>
      <c r="J1206" t="s">
        <v>11</v>
      </c>
      <c r="K1206" s="21">
        <v>26685</v>
      </c>
    </row>
    <row r="1207" spans="1:11" x14ac:dyDescent="0.25">
      <c r="A1207">
        <v>33844</v>
      </c>
      <c r="B1207" t="s">
        <v>716</v>
      </c>
      <c r="C1207" s="5">
        <v>43563.385416666664</v>
      </c>
      <c r="D1207" t="s">
        <v>112</v>
      </c>
      <c r="E1207" t="s">
        <v>133</v>
      </c>
      <c r="F1207" t="s">
        <v>9</v>
      </c>
      <c r="G1207">
        <v>30</v>
      </c>
      <c r="H1207" t="s">
        <v>10</v>
      </c>
      <c r="J1207" t="s">
        <v>11</v>
      </c>
      <c r="K1207" s="21">
        <v>39391</v>
      </c>
    </row>
    <row r="1208" spans="1:11" x14ac:dyDescent="0.25">
      <c r="A1208">
        <v>36183</v>
      </c>
      <c r="B1208" t="s">
        <v>1119</v>
      </c>
      <c r="C1208" s="5">
        <v>43563.40625</v>
      </c>
      <c r="D1208" t="s">
        <v>112</v>
      </c>
      <c r="E1208" t="s">
        <v>133</v>
      </c>
      <c r="F1208" t="s">
        <v>9</v>
      </c>
      <c r="G1208">
        <v>30</v>
      </c>
      <c r="H1208" t="s">
        <v>10</v>
      </c>
      <c r="I1208">
        <v>0</v>
      </c>
      <c r="J1208" t="s">
        <v>11</v>
      </c>
      <c r="K1208" s="21">
        <v>42221</v>
      </c>
    </row>
    <row r="1209" spans="1:11" x14ac:dyDescent="0.25">
      <c r="A1209">
        <v>33079</v>
      </c>
      <c r="B1209" t="s">
        <v>1534</v>
      </c>
      <c r="C1209" s="5">
        <v>43563.427083333336</v>
      </c>
      <c r="D1209" t="s">
        <v>112</v>
      </c>
      <c r="E1209" t="s">
        <v>133</v>
      </c>
      <c r="F1209" t="s">
        <v>9</v>
      </c>
      <c r="G1209">
        <v>30</v>
      </c>
      <c r="H1209" t="s">
        <v>10</v>
      </c>
      <c r="J1209" t="s">
        <v>11</v>
      </c>
      <c r="K1209" s="21">
        <v>41819</v>
      </c>
    </row>
    <row r="1210" spans="1:11" x14ac:dyDescent="0.25">
      <c r="A1210">
        <v>1568</v>
      </c>
      <c r="B1210" t="s">
        <v>369</v>
      </c>
      <c r="C1210" s="5">
        <v>43563.552083333336</v>
      </c>
      <c r="D1210" t="s">
        <v>112</v>
      </c>
      <c r="E1210" t="s">
        <v>133</v>
      </c>
      <c r="F1210" t="s">
        <v>9</v>
      </c>
      <c r="G1210">
        <v>30</v>
      </c>
      <c r="H1210" t="s">
        <v>10</v>
      </c>
      <c r="J1210" t="s">
        <v>11</v>
      </c>
      <c r="K1210" s="21">
        <v>25761</v>
      </c>
    </row>
    <row r="1211" spans="1:11" x14ac:dyDescent="0.25">
      <c r="A1211">
        <v>1573</v>
      </c>
      <c r="B1211" t="s">
        <v>1495</v>
      </c>
      <c r="C1211" s="5">
        <v>43563.572916666664</v>
      </c>
      <c r="D1211" t="s">
        <v>112</v>
      </c>
      <c r="E1211" t="s">
        <v>133</v>
      </c>
      <c r="F1211" t="s">
        <v>9</v>
      </c>
      <c r="G1211">
        <v>30</v>
      </c>
      <c r="H1211" t="s">
        <v>10</v>
      </c>
      <c r="J1211" t="s">
        <v>11</v>
      </c>
      <c r="K1211" s="21">
        <v>25477</v>
      </c>
    </row>
    <row r="1212" spans="1:11" x14ac:dyDescent="0.25">
      <c r="A1212">
        <v>6053</v>
      </c>
      <c r="B1212" t="s">
        <v>1535</v>
      </c>
      <c r="C1212" s="5">
        <v>43563.59375</v>
      </c>
      <c r="D1212" t="s">
        <v>112</v>
      </c>
      <c r="E1212" t="s">
        <v>133</v>
      </c>
      <c r="F1212" t="s">
        <v>9</v>
      </c>
      <c r="G1212">
        <v>30</v>
      </c>
      <c r="H1212" t="s">
        <v>10</v>
      </c>
      <c r="J1212" t="s">
        <v>11</v>
      </c>
      <c r="K1212" s="21">
        <v>35270</v>
      </c>
    </row>
    <row r="1213" spans="1:11" x14ac:dyDescent="0.25">
      <c r="A1213">
        <v>11280</v>
      </c>
      <c r="B1213" t="s">
        <v>1536</v>
      </c>
      <c r="C1213" s="5">
        <v>43563.645833333336</v>
      </c>
      <c r="D1213" t="s">
        <v>112</v>
      </c>
      <c r="E1213" t="s">
        <v>133</v>
      </c>
      <c r="F1213" t="s">
        <v>9</v>
      </c>
      <c r="G1213">
        <v>30</v>
      </c>
      <c r="H1213" t="s">
        <v>10</v>
      </c>
      <c r="J1213" t="s">
        <v>11</v>
      </c>
      <c r="K1213" s="21">
        <v>32943</v>
      </c>
    </row>
    <row r="1214" spans="1:11" x14ac:dyDescent="0.25">
      <c r="A1214">
        <v>3760</v>
      </c>
      <c r="B1214" t="s">
        <v>331</v>
      </c>
      <c r="C1214" s="5">
        <v>43570.364583333336</v>
      </c>
      <c r="D1214" t="s">
        <v>112</v>
      </c>
      <c r="E1214" t="s">
        <v>133</v>
      </c>
      <c r="F1214" t="s">
        <v>9</v>
      </c>
      <c r="G1214">
        <v>30</v>
      </c>
      <c r="H1214" t="s">
        <v>10</v>
      </c>
      <c r="J1214" t="s">
        <v>11</v>
      </c>
      <c r="K1214" s="21">
        <v>31948</v>
      </c>
    </row>
    <row r="1215" spans="1:11" x14ac:dyDescent="0.25">
      <c r="A1215">
        <v>6109</v>
      </c>
      <c r="B1215" t="s">
        <v>404</v>
      </c>
      <c r="C1215" s="5">
        <v>43570.385416666664</v>
      </c>
      <c r="D1215" t="s">
        <v>112</v>
      </c>
      <c r="E1215" t="s">
        <v>133</v>
      </c>
      <c r="F1215" t="s">
        <v>9</v>
      </c>
      <c r="G1215">
        <v>30</v>
      </c>
      <c r="H1215" t="s">
        <v>10</v>
      </c>
      <c r="J1215" t="s">
        <v>11</v>
      </c>
      <c r="K1215" s="21">
        <v>33508</v>
      </c>
    </row>
    <row r="1216" spans="1:11" x14ac:dyDescent="0.25">
      <c r="A1216">
        <v>6911</v>
      </c>
      <c r="B1216" t="s">
        <v>688</v>
      </c>
      <c r="C1216" s="5">
        <v>43570.40625</v>
      </c>
      <c r="D1216" t="s">
        <v>112</v>
      </c>
      <c r="E1216" t="s">
        <v>133</v>
      </c>
      <c r="F1216" t="s">
        <v>9</v>
      </c>
      <c r="G1216">
        <v>30</v>
      </c>
      <c r="H1216" t="s">
        <v>10</v>
      </c>
      <c r="J1216" t="s">
        <v>11</v>
      </c>
      <c r="K1216" s="21">
        <v>32552</v>
      </c>
    </row>
    <row r="1217" spans="1:11" x14ac:dyDescent="0.25">
      <c r="A1217">
        <v>32811</v>
      </c>
      <c r="B1217" t="s">
        <v>1501</v>
      </c>
      <c r="C1217" s="5">
        <v>43570.458333333336</v>
      </c>
      <c r="D1217" t="s">
        <v>112</v>
      </c>
      <c r="E1217" t="s">
        <v>133</v>
      </c>
      <c r="F1217" t="s">
        <v>9</v>
      </c>
      <c r="G1217">
        <v>30</v>
      </c>
      <c r="H1217" t="s">
        <v>10</v>
      </c>
      <c r="J1217" t="s">
        <v>11</v>
      </c>
      <c r="K1217" s="21">
        <v>37686</v>
      </c>
    </row>
    <row r="1218" spans="1:11" x14ac:dyDescent="0.25">
      <c r="A1218">
        <v>16265</v>
      </c>
      <c r="B1218" t="s">
        <v>1538</v>
      </c>
      <c r="C1218" s="5">
        <v>43570.479166666664</v>
      </c>
      <c r="D1218" t="s">
        <v>112</v>
      </c>
      <c r="E1218" t="s">
        <v>133</v>
      </c>
      <c r="F1218" t="s">
        <v>9</v>
      </c>
      <c r="G1218">
        <v>30</v>
      </c>
      <c r="H1218" t="s">
        <v>10</v>
      </c>
      <c r="J1218" t="s">
        <v>11</v>
      </c>
      <c r="K1218" s="21">
        <v>38394</v>
      </c>
    </row>
    <row r="1219" spans="1:11" x14ac:dyDescent="0.25">
      <c r="A1219">
        <v>2100</v>
      </c>
      <c r="B1219" t="s">
        <v>1539</v>
      </c>
      <c r="C1219" s="5">
        <v>43570.520833333336</v>
      </c>
      <c r="D1219" t="s">
        <v>112</v>
      </c>
      <c r="E1219" t="s">
        <v>133</v>
      </c>
      <c r="F1219" t="s">
        <v>9</v>
      </c>
      <c r="G1219">
        <v>30</v>
      </c>
      <c r="H1219" t="s">
        <v>10</v>
      </c>
      <c r="J1219" t="s">
        <v>11</v>
      </c>
      <c r="K1219" s="21">
        <v>32102</v>
      </c>
    </row>
    <row r="1220" spans="1:11" x14ac:dyDescent="0.25">
      <c r="A1220">
        <v>35101</v>
      </c>
      <c r="B1220" t="s">
        <v>1540</v>
      </c>
      <c r="C1220" s="5">
        <v>43570.541666666664</v>
      </c>
      <c r="D1220" t="s">
        <v>112</v>
      </c>
      <c r="E1220" t="s">
        <v>133</v>
      </c>
      <c r="F1220" t="s">
        <v>9</v>
      </c>
      <c r="G1220">
        <v>30</v>
      </c>
      <c r="H1220" t="s">
        <v>10</v>
      </c>
      <c r="J1220" t="s">
        <v>11</v>
      </c>
      <c r="K1220" s="21">
        <v>41911</v>
      </c>
    </row>
    <row r="1221" spans="1:11" x14ac:dyDescent="0.25">
      <c r="A1221">
        <v>36093</v>
      </c>
      <c r="B1221" t="s">
        <v>334</v>
      </c>
      <c r="C1221" s="5">
        <v>43570.5625</v>
      </c>
      <c r="D1221" t="s">
        <v>112</v>
      </c>
      <c r="E1221" t="s">
        <v>133</v>
      </c>
      <c r="F1221" t="s">
        <v>9</v>
      </c>
      <c r="G1221">
        <v>30</v>
      </c>
      <c r="H1221" t="s">
        <v>10</v>
      </c>
      <c r="J1221" t="s">
        <v>11</v>
      </c>
      <c r="K1221" s="21">
        <v>40459</v>
      </c>
    </row>
    <row r="1222" spans="1:11" x14ac:dyDescent="0.25">
      <c r="A1222">
        <v>16042</v>
      </c>
      <c r="B1222" t="s">
        <v>1541</v>
      </c>
      <c r="C1222" s="5">
        <v>43570.583333333336</v>
      </c>
      <c r="D1222" t="s">
        <v>112</v>
      </c>
      <c r="E1222" t="s">
        <v>133</v>
      </c>
      <c r="F1222" t="s">
        <v>9</v>
      </c>
      <c r="G1222">
        <v>30</v>
      </c>
      <c r="H1222" t="s">
        <v>10</v>
      </c>
      <c r="J1222" t="s">
        <v>11</v>
      </c>
      <c r="K1222" s="21">
        <v>35671</v>
      </c>
    </row>
    <row r="1223" spans="1:11" x14ac:dyDescent="0.25">
      <c r="A1223">
        <v>36165</v>
      </c>
      <c r="B1223" t="s">
        <v>1023</v>
      </c>
      <c r="C1223" s="5">
        <v>43570.604166666664</v>
      </c>
      <c r="D1223" t="s">
        <v>112</v>
      </c>
      <c r="E1223" t="s">
        <v>133</v>
      </c>
      <c r="F1223" t="s">
        <v>9</v>
      </c>
      <c r="G1223">
        <v>30</v>
      </c>
      <c r="H1223" t="s">
        <v>10</v>
      </c>
      <c r="I1223">
        <v>0</v>
      </c>
      <c r="J1223" t="s">
        <v>11</v>
      </c>
      <c r="K1223" s="21">
        <v>42011</v>
      </c>
    </row>
    <row r="1224" spans="1:11" x14ac:dyDescent="0.25">
      <c r="A1224">
        <v>5398</v>
      </c>
      <c r="B1224" t="s">
        <v>1542</v>
      </c>
      <c r="C1224" s="5">
        <v>43570.625</v>
      </c>
      <c r="D1224" t="s">
        <v>112</v>
      </c>
      <c r="E1224" t="s">
        <v>133</v>
      </c>
      <c r="F1224" t="s">
        <v>9</v>
      </c>
      <c r="G1224">
        <v>30</v>
      </c>
      <c r="H1224" t="s">
        <v>10</v>
      </c>
      <c r="I1224">
        <v>0</v>
      </c>
      <c r="J1224" t="s">
        <v>11</v>
      </c>
      <c r="K1224" s="21">
        <v>35323</v>
      </c>
    </row>
    <row r="1225" spans="1:11" x14ac:dyDescent="0.25">
      <c r="A1225">
        <v>10506</v>
      </c>
      <c r="B1225" t="s">
        <v>1543</v>
      </c>
      <c r="C1225" s="5">
        <v>43570.645833333336</v>
      </c>
      <c r="D1225" t="s">
        <v>112</v>
      </c>
      <c r="E1225" t="s">
        <v>133</v>
      </c>
      <c r="F1225" t="s">
        <v>9</v>
      </c>
      <c r="G1225">
        <v>30</v>
      </c>
      <c r="H1225" t="s">
        <v>10</v>
      </c>
      <c r="J1225" t="s">
        <v>11</v>
      </c>
      <c r="K1225" s="21">
        <v>35876</v>
      </c>
    </row>
    <row r="1226" spans="1:11" x14ac:dyDescent="0.25">
      <c r="A1226">
        <v>8834</v>
      </c>
      <c r="B1226" t="s">
        <v>1544</v>
      </c>
      <c r="C1226" s="5">
        <v>43584.364583333336</v>
      </c>
      <c r="D1226" t="s">
        <v>112</v>
      </c>
      <c r="E1226" t="s">
        <v>133</v>
      </c>
      <c r="F1226" t="s">
        <v>9</v>
      </c>
      <c r="G1226">
        <v>30</v>
      </c>
      <c r="H1226" t="s">
        <v>10</v>
      </c>
      <c r="J1226" t="s">
        <v>11</v>
      </c>
      <c r="K1226" s="21">
        <v>39107</v>
      </c>
    </row>
    <row r="1227" spans="1:11" x14ac:dyDescent="0.25">
      <c r="A1227">
        <v>31500</v>
      </c>
      <c r="B1227" t="s">
        <v>1546</v>
      </c>
      <c r="C1227" s="5">
        <v>43584.427083333336</v>
      </c>
      <c r="D1227" t="s">
        <v>112</v>
      </c>
      <c r="E1227" t="s">
        <v>133</v>
      </c>
      <c r="F1227" t="s">
        <v>9</v>
      </c>
      <c r="G1227">
        <v>30</v>
      </c>
      <c r="H1227" t="s">
        <v>10</v>
      </c>
      <c r="I1227">
        <v>0</v>
      </c>
      <c r="J1227" t="s">
        <v>11</v>
      </c>
      <c r="K1227" s="21">
        <v>39608</v>
      </c>
    </row>
    <row r="1228" spans="1:11" x14ac:dyDescent="0.25">
      <c r="A1228">
        <v>31191</v>
      </c>
      <c r="B1228" t="s">
        <v>1547</v>
      </c>
      <c r="C1228" s="5">
        <v>43584.447916666664</v>
      </c>
      <c r="D1228" t="s">
        <v>112</v>
      </c>
      <c r="E1228" t="s">
        <v>133</v>
      </c>
      <c r="F1228" t="s">
        <v>9</v>
      </c>
      <c r="G1228">
        <v>30</v>
      </c>
      <c r="H1228" t="s">
        <v>10</v>
      </c>
      <c r="J1228" t="s">
        <v>11</v>
      </c>
      <c r="K1228" s="21">
        <v>38925</v>
      </c>
    </row>
    <row r="1229" spans="1:11" x14ac:dyDescent="0.25">
      <c r="A1229">
        <v>323</v>
      </c>
      <c r="B1229" t="s">
        <v>388</v>
      </c>
      <c r="C1229" s="5">
        <v>43584.479166666664</v>
      </c>
      <c r="D1229" t="s">
        <v>112</v>
      </c>
      <c r="E1229" t="s">
        <v>133</v>
      </c>
      <c r="F1229" t="s">
        <v>9</v>
      </c>
      <c r="G1229">
        <v>30</v>
      </c>
      <c r="H1229" t="s">
        <v>10</v>
      </c>
      <c r="J1229" t="s">
        <v>11</v>
      </c>
      <c r="K1229" s="21">
        <v>34081</v>
      </c>
    </row>
    <row r="1230" spans="1:11" x14ac:dyDescent="0.25">
      <c r="A1230">
        <v>36385</v>
      </c>
      <c r="B1230" t="s">
        <v>1354</v>
      </c>
      <c r="C1230" s="5">
        <v>43584.520833333336</v>
      </c>
      <c r="D1230" t="s">
        <v>112</v>
      </c>
      <c r="E1230" t="s">
        <v>133</v>
      </c>
      <c r="F1230" t="s">
        <v>9</v>
      </c>
      <c r="G1230">
        <v>30</v>
      </c>
      <c r="H1230" t="s">
        <v>10</v>
      </c>
      <c r="I1230">
        <v>0</v>
      </c>
      <c r="J1230" t="s">
        <v>11</v>
      </c>
      <c r="K1230" s="21">
        <v>36122</v>
      </c>
    </row>
    <row r="1231" spans="1:11" x14ac:dyDescent="0.25">
      <c r="A1231">
        <v>28685</v>
      </c>
      <c r="B1231" t="s">
        <v>1549</v>
      </c>
      <c r="C1231" s="5">
        <v>43584.541666666664</v>
      </c>
      <c r="D1231" t="s">
        <v>112</v>
      </c>
      <c r="E1231" t="s">
        <v>133</v>
      </c>
      <c r="F1231" t="s">
        <v>9</v>
      </c>
      <c r="G1231">
        <v>30</v>
      </c>
      <c r="H1231" t="s">
        <v>10</v>
      </c>
      <c r="J1231" t="s">
        <v>11</v>
      </c>
      <c r="K1231" s="21">
        <v>17484</v>
      </c>
    </row>
    <row r="1232" spans="1:11" x14ac:dyDescent="0.25">
      <c r="A1232">
        <v>6506</v>
      </c>
      <c r="B1232" t="s">
        <v>1550</v>
      </c>
      <c r="C1232" s="5">
        <v>43584.5625</v>
      </c>
      <c r="D1232" t="s">
        <v>112</v>
      </c>
      <c r="E1232" t="s">
        <v>133</v>
      </c>
      <c r="F1232" t="s">
        <v>9</v>
      </c>
      <c r="G1232">
        <v>30</v>
      </c>
      <c r="H1232" t="s">
        <v>10</v>
      </c>
      <c r="J1232" t="s">
        <v>11</v>
      </c>
      <c r="K1232" s="21">
        <v>34294</v>
      </c>
    </row>
    <row r="1233" spans="1:11" x14ac:dyDescent="0.25">
      <c r="A1233">
        <v>9477</v>
      </c>
      <c r="B1233" t="s">
        <v>697</v>
      </c>
      <c r="C1233" s="5">
        <v>43584.604166666664</v>
      </c>
      <c r="D1233" t="s">
        <v>112</v>
      </c>
      <c r="E1233" t="s">
        <v>133</v>
      </c>
      <c r="F1233" t="s">
        <v>9</v>
      </c>
      <c r="G1233">
        <v>30</v>
      </c>
      <c r="H1233" t="s">
        <v>10</v>
      </c>
      <c r="J1233" t="s">
        <v>11</v>
      </c>
      <c r="K1233" s="21">
        <v>35214</v>
      </c>
    </row>
    <row r="1234" spans="1:11" x14ac:dyDescent="0.25">
      <c r="A1234">
        <v>9476</v>
      </c>
      <c r="B1234" t="s">
        <v>697</v>
      </c>
      <c r="C1234" s="5">
        <v>43584.625</v>
      </c>
      <c r="D1234" t="s">
        <v>112</v>
      </c>
      <c r="E1234" t="s">
        <v>133</v>
      </c>
      <c r="F1234" t="s">
        <v>9</v>
      </c>
      <c r="G1234">
        <v>30</v>
      </c>
      <c r="H1234" t="s">
        <v>10</v>
      </c>
      <c r="J1234" t="s">
        <v>11</v>
      </c>
      <c r="K1234" s="21">
        <v>33787</v>
      </c>
    </row>
    <row r="1235" spans="1:11" x14ac:dyDescent="0.25">
      <c r="A1235">
        <v>424</v>
      </c>
      <c r="B1235" t="s">
        <v>1551</v>
      </c>
      <c r="C1235" s="5">
        <v>43584.645833333336</v>
      </c>
      <c r="D1235" t="s">
        <v>112</v>
      </c>
      <c r="E1235" t="s">
        <v>133</v>
      </c>
      <c r="F1235" t="s">
        <v>9</v>
      </c>
      <c r="G1235">
        <v>30</v>
      </c>
      <c r="H1235" t="s">
        <v>10</v>
      </c>
      <c r="J1235" t="s">
        <v>11</v>
      </c>
      <c r="K1235" s="21">
        <v>35297</v>
      </c>
    </row>
    <row r="1236" spans="1:11" x14ac:dyDescent="0.25">
      <c r="A1236">
        <v>10632</v>
      </c>
      <c r="B1236" t="s">
        <v>1552</v>
      </c>
      <c r="C1236" s="5">
        <v>43585.34375</v>
      </c>
      <c r="D1236" t="s">
        <v>112</v>
      </c>
      <c r="E1236" t="s">
        <v>133</v>
      </c>
      <c r="F1236" t="s">
        <v>9</v>
      </c>
      <c r="G1236">
        <v>30</v>
      </c>
      <c r="H1236" t="s">
        <v>10</v>
      </c>
      <c r="J1236" t="s">
        <v>11</v>
      </c>
      <c r="K1236" s="21">
        <v>37082</v>
      </c>
    </row>
    <row r="1237" spans="1:11" x14ac:dyDescent="0.25">
      <c r="A1237">
        <v>18707</v>
      </c>
      <c r="B1237" t="s">
        <v>547</v>
      </c>
      <c r="C1237" s="5">
        <v>43585.364583333336</v>
      </c>
      <c r="D1237" t="s">
        <v>112</v>
      </c>
      <c r="E1237" t="s">
        <v>133</v>
      </c>
      <c r="F1237" t="s">
        <v>9</v>
      </c>
      <c r="G1237">
        <v>30</v>
      </c>
      <c r="H1237" t="s">
        <v>10</v>
      </c>
      <c r="J1237" t="s">
        <v>11</v>
      </c>
      <c r="K1237" s="21">
        <v>37263</v>
      </c>
    </row>
    <row r="1238" spans="1:11" x14ac:dyDescent="0.25">
      <c r="A1238">
        <v>33868</v>
      </c>
      <c r="B1238" t="s">
        <v>205</v>
      </c>
      <c r="C1238" s="5">
        <v>43585.385416666664</v>
      </c>
      <c r="D1238" t="s">
        <v>112</v>
      </c>
      <c r="E1238" t="s">
        <v>133</v>
      </c>
      <c r="F1238" t="s">
        <v>9</v>
      </c>
      <c r="G1238">
        <v>30</v>
      </c>
      <c r="H1238" t="s">
        <v>10</v>
      </c>
      <c r="J1238" t="s">
        <v>11</v>
      </c>
      <c r="K1238" s="21">
        <v>40704</v>
      </c>
    </row>
    <row r="1239" spans="1:11" x14ac:dyDescent="0.25">
      <c r="A1239">
        <v>34272</v>
      </c>
      <c r="B1239" t="s">
        <v>542</v>
      </c>
      <c r="C1239" s="5">
        <v>43585.40625</v>
      </c>
      <c r="D1239" t="s">
        <v>112</v>
      </c>
      <c r="E1239" t="s">
        <v>133</v>
      </c>
      <c r="F1239" t="s">
        <v>9</v>
      </c>
      <c r="G1239">
        <v>30</v>
      </c>
      <c r="H1239" t="s">
        <v>10</v>
      </c>
      <c r="J1239" t="s">
        <v>11</v>
      </c>
      <c r="K1239" s="21">
        <v>38394</v>
      </c>
    </row>
    <row r="1240" spans="1:11" x14ac:dyDescent="0.25">
      <c r="A1240">
        <v>3477</v>
      </c>
      <c r="B1240" t="s">
        <v>1554</v>
      </c>
      <c r="C1240" s="5">
        <v>43585.625</v>
      </c>
      <c r="D1240" t="s">
        <v>112</v>
      </c>
      <c r="E1240" t="s">
        <v>133</v>
      </c>
      <c r="F1240" t="s">
        <v>9</v>
      </c>
      <c r="G1240">
        <v>30</v>
      </c>
      <c r="H1240" t="s">
        <v>10</v>
      </c>
      <c r="J1240" t="s">
        <v>11</v>
      </c>
      <c r="K1240" s="21">
        <v>33370</v>
      </c>
    </row>
    <row r="1241" spans="1:11" x14ac:dyDescent="0.25">
      <c r="A1241">
        <v>12456</v>
      </c>
      <c r="B1241" t="s">
        <v>655</v>
      </c>
      <c r="C1241" s="5">
        <v>43585.645833333336</v>
      </c>
      <c r="D1241" t="s">
        <v>112</v>
      </c>
      <c r="E1241" t="s">
        <v>133</v>
      </c>
      <c r="F1241" t="s">
        <v>9</v>
      </c>
      <c r="G1241">
        <v>30</v>
      </c>
      <c r="H1241" t="s">
        <v>10</v>
      </c>
      <c r="J1241" t="s">
        <v>11</v>
      </c>
      <c r="K1241" s="21">
        <v>37643</v>
      </c>
    </row>
    <row r="1242" spans="1:11" x14ac:dyDescent="0.25">
      <c r="A1242">
        <v>5675</v>
      </c>
      <c r="B1242" t="s">
        <v>245</v>
      </c>
      <c r="C1242" s="5">
        <v>43556.364583333336</v>
      </c>
      <c r="D1242" t="s">
        <v>112</v>
      </c>
      <c r="E1242" t="s">
        <v>133</v>
      </c>
      <c r="F1242" t="s">
        <v>9</v>
      </c>
      <c r="G1242">
        <v>45</v>
      </c>
      <c r="H1242" t="s">
        <v>10</v>
      </c>
      <c r="J1242" t="s">
        <v>11</v>
      </c>
      <c r="K1242" s="21">
        <v>34091</v>
      </c>
    </row>
    <row r="1243" spans="1:11" x14ac:dyDescent="0.25">
      <c r="A1243">
        <v>3039</v>
      </c>
      <c r="B1243" t="s">
        <v>543</v>
      </c>
      <c r="C1243" s="5">
        <v>43563.520833333336</v>
      </c>
      <c r="D1243" t="s">
        <v>112</v>
      </c>
      <c r="E1243" t="s">
        <v>133</v>
      </c>
      <c r="F1243" t="s">
        <v>9</v>
      </c>
      <c r="G1243">
        <v>45</v>
      </c>
      <c r="H1243" t="s">
        <v>10</v>
      </c>
      <c r="I1243">
        <v>0</v>
      </c>
      <c r="J1243" t="s">
        <v>11</v>
      </c>
      <c r="K1243" s="21">
        <v>29063</v>
      </c>
    </row>
    <row r="1244" spans="1:11" x14ac:dyDescent="0.25">
      <c r="A1244">
        <v>36536</v>
      </c>
      <c r="B1244" t="s">
        <v>1537</v>
      </c>
      <c r="C1244" s="5">
        <v>43570.427083333336</v>
      </c>
      <c r="D1244" t="s">
        <v>112</v>
      </c>
      <c r="E1244" t="s">
        <v>133</v>
      </c>
      <c r="F1244" t="s">
        <v>9</v>
      </c>
      <c r="G1244">
        <v>45</v>
      </c>
      <c r="H1244" t="s">
        <v>10</v>
      </c>
      <c r="J1244" t="s">
        <v>11</v>
      </c>
      <c r="K1244" s="21">
        <v>42782</v>
      </c>
    </row>
    <row r="1245" spans="1:11" x14ac:dyDescent="0.25">
      <c r="A1245">
        <v>30577</v>
      </c>
      <c r="B1245" t="s">
        <v>193</v>
      </c>
      <c r="C1245" s="5">
        <v>43584.385416666664</v>
      </c>
      <c r="D1245" t="s">
        <v>112</v>
      </c>
      <c r="E1245" t="s">
        <v>133</v>
      </c>
      <c r="F1245" t="s">
        <v>9</v>
      </c>
      <c r="G1245">
        <v>45</v>
      </c>
      <c r="H1245" t="s">
        <v>10</v>
      </c>
      <c r="J1245" t="s">
        <v>11</v>
      </c>
      <c r="K1245" s="21">
        <v>41077</v>
      </c>
    </row>
    <row r="1246" spans="1:11" x14ac:dyDescent="0.25">
      <c r="A1246">
        <v>36322</v>
      </c>
      <c r="B1246" t="s">
        <v>343</v>
      </c>
      <c r="C1246" s="5">
        <v>43585.427083333336</v>
      </c>
      <c r="D1246" t="s">
        <v>112</v>
      </c>
      <c r="E1246" t="s">
        <v>133</v>
      </c>
      <c r="F1246" t="s">
        <v>9</v>
      </c>
      <c r="G1246">
        <v>45</v>
      </c>
      <c r="H1246" t="s">
        <v>10</v>
      </c>
      <c r="J1246" t="s">
        <v>11</v>
      </c>
      <c r="K1246" s="21">
        <v>37643</v>
      </c>
    </row>
    <row r="1247" spans="1:11" x14ac:dyDescent="0.25">
      <c r="A1247">
        <v>9450</v>
      </c>
      <c r="B1247" t="s">
        <v>29</v>
      </c>
      <c r="C1247" s="5">
        <v>43585.5625</v>
      </c>
      <c r="D1247" t="s">
        <v>112</v>
      </c>
      <c r="E1247" t="s">
        <v>133</v>
      </c>
      <c r="F1247" t="s">
        <v>9</v>
      </c>
      <c r="G1247">
        <v>45</v>
      </c>
      <c r="H1247" t="s">
        <v>10</v>
      </c>
      <c r="I1247">
        <v>0</v>
      </c>
      <c r="J1247" t="s">
        <v>11</v>
      </c>
      <c r="K1247" s="21">
        <v>34086</v>
      </c>
    </row>
    <row r="1248" spans="1:11" x14ac:dyDescent="0.25">
      <c r="A1248">
        <v>854</v>
      </c>
      <c r="B1248" t="s">
        <v>1553</v>
      </c>
      <c r="C1248" s="5">
        <v>43585.59375</v>
      </c>
      <c r="D1248" t="s">
        <v>112</v>
      </c>
      <c r="E1248" t="s">
        <v>133</v>
      </c>
      <c r="F1248" t="s">
        <v>9</v>
      </c>
      <c r="G1248">
        <v>45</v>
      </c>
      <c r="H1248" t="s">
        <v>10</v>
      </c>
      <c r="J1248" t="s">
        <v>11</v>
      </c>
      <c r="K1248" s="21">
        <v>33888</v>
      </c>
    </row>
    <row r="1249" spans="1:11" x14ac:dyDescent="0.25">
      <c r="A1249">
        <v>9450</v>
      </c>
      <c r="B1249" t="s">
        <v>29</v>
      </c>
      <c r="C1249" s="5">
        <v>43556.520833333336</v>
      </c>
      <c r="D1249" t="s">
        <v>112</v>
      </c>
      <c r="E1249" t="s">
        <v>133</v>
      </c>
      <c r="F1249" t="s">
        <v>9</v>
      </c>
      <c r="G1249">
        <v>60</v>
      </c>
      <c r="H1249" t="s">
        <v>10</v>
      </c>
      <c r="I1249">
        <v>0</v>
      </c>
      <c r="J1249" t="s">
        <v>11</v>
      </c>
      <c r="K1249" s="21">
        <v>34086</v>
      </c>
    </row>
    <row r="1250" spans="1:11" x14ac:dyDescent="0.25">
      <c r="A1250">
        <v>27613</v>
      </c>
      <c r="B1250" t="s">
        <v>648</v>
      </c>
      <c r="C1250" s="5">
        <v>43585.458333333336</v>
      </c>
      <c r="D1250" t="s">
        <v>112</v>
      </c>
      <c r="E1250" t="s">
        <v>133</v>
      </c>
      <c r="F1250" t="s">
        <v>9</v>
      </c>
      <c r="G1250">
        <v>60</v>
      </c>
      <c r="H1250" t="s">
        <v>10</v>
      </c>
      <c r="I1250">
        <v>0</v>
      </c>
      <c r="J1250" t="s">
        <v>11</v>
      </c>
      <c r="K1250" s="21">
        <v>24978</v>
      </c>
    </row>
    <row r="1251" spans="1:11" x14ac:dyDescent="0.25">
      <c r="A1251">
        <v>18020</v>
      </c>
      <c r="B1251" t="s">
        <v>545</v>
      </c>
      <c r="C1251" s="5">
        <v>43585.520833333336</v>
      </c>
      <c r="D1251" t="s">
        <v>112</v>
      </c>
      <c r="E1251" t="s">
        <v>133</v>
      </c>
      <c r="F1251" t="s">
        <v>9</v>
      </c>
      <c r="G1251">
        <v>60</v>
      </c>
      <c r="H1251" t="s">
        <v>10</v>
      </c>
      <c r="J1251" t="s">
        <v>11</v>
      </c>
      <c r="K1251" s="21">
        <v>27464</v>
      </c>
    </row>
    <row r="1252" spans="1:11" x14ac:dyDescent="0.25">
      <c r="A1252">
        <v>13844</v>
      </c>
      <c r="B1252" t="s">
        <v>49</v>
      </c>
      <c r="C1252" s="5">
        <v>43563.447916666664</v>
      </c>
      <c r="D1252" t="s">
        <v>112</v>
      </c>
      <c r="E1252" t="s">
        <v>133</v>
      </c>
      <c r="F1252" t="s">
        <v>9</v>
      </c>
      <c r="G1252">
        <v>75</v>
      </c>
      <c r="H1252" t="s">
        <v>10</v>
      </c>
      <c r="J1252" t="s">
        <v>11</v>
      </c>
      <c r="K1252" s="21">
        <v>34378</v>
      </c>
    </row>
    <row r="1253" spans="1:11" x14ac:dyDescent="0.25">
      <c r="A1253">
        <v>18664</v>
      </c>
      <c r="B1253" t="s">
        <v>807</v>
      </c>
      <c r="C1253" s="5">
        <v>43557.583333333336</v>
      </c>
      <c r="D1253" t="s">
        <v>112</v>
      </c>
      <c r="E1253" t="s">
        <v>133</v>
      </c>
      <c r="F1253" t="s">
        <v>9</v>
      </c>
      <c r="G1253">
        <v>120</v>
      </c>
      <c r="H1253" t="s">
        <v>10</v>
      </c>
      <c r="I1253">
        <v>120</v>
      </c>
      <c r="J1253" t="s">
        <v>11</v>
      </c>
      <c r="K1253" s="21">
        <v>38285</v>
      </c>
    </row>
    <row r="1254" spans="1:11" x14ac:dyDescent="0.25">
      <c r="A1254">
        <v>35714</v>
      </c>
      <c r="B1254" t="s">
        <v>987</v>
      </c>
      <c r="C1254" s="5">
        <v>43571.572916666664</v>
      </c>
      <c r="D1254" t="s">
        <v>112</v>
      </c>
      <c r="E1254" t="s">
        <v>133</v>
      </c>
      <c r="F1254" t="s">
        <v>9</v>
      </c>
      <c r="G1254">
        <v>150</v>
      </c>
      <c r="H1254" t="s">
        <v>10</v>
      </c>
      <c r="I1254">
        <v>150</v>
      </c>
      <c r="J1254" t="s">
        <v>11</v>
      </c>
      <c r="K1254" s="21">
        <v>41520</v>
      </c>
    </row>
    <row r="1255" spans="1:11" x14ac:dyDescent="0.25">
      <c r="A1255">
        <v>35759</v>
      </c>
      <c r="B1255" t="s">
        <v>931</v>
      </c>
      <c r="C1255" s="5">
        <v>43571.458333333336</v>
      </c>
      <c r="D1255" t="s">
        <v>112</v>
      </c>
      <c r="E1255" t="s">
        <v>133</v>
      </c>
      <c r="F1255" t="s">
        <v>9</v>
      </c>
      <c r="G1255">
        <v>165</v>
      </c>
      <c r="H1255" t="s">
        <v>10</v>
      </c>
      <c r="I1255">
        <v>165</v>
      </c>
      <c r="J1255" t="s">
        <v>11</v>
      </c>
      <c r="K1255" s="21">
        <v>41653</v>
      </c>
    </row>
    <row r="1256" spans="1:11" x14ac:dyDescent="0.25">
      <c r="A1256">
        <v>8224</v>
      </c>
      <c r="B1256" t="s">
        <v>220</v>
      </c>
      <c r="C1256" s="5">
        <v>43557.333333333336</v>
      </c>
      <c r="D1256" t="s">
        <v>112</v>
      </c>
      <c r="E1256" t="s">
        <v>133</v>
      </c>
      <c r="F1256" t="s">
        <v>9</v>
      </c>
      <c r="G1256">
        <v>180</v>
      </c>
      <c r="H1256" t="s">
        <v>10</v>
      </c>
      <c r="I1256">
        <v>180</v>
      </c>
      <c r="J1256" t="s">
        <v>11</v>
      </c>
      <c r="K1256" s="21">
        <v>34182</v>
      </c>
    </row>
    <row r="1257" spans="1:11" x14ac:dyDescent="0.25">
      <c r="A1257">
        <v>2799</v>
      </c>
      <c r="B1257" t="s">
        <v>113</v>
      </c>
      <c r="C1257" s="5">
        <v>43557.458333333336</v>
      </c>
      <c r="D1257" t="s">
        <v>112</v>
      </c>
      <c r="E1257" t="s">
        <v>133</v>
      </c>
      <c r="F1257" t="s">
        <v>9</v>
      </c>
      <c r="G1257">
        <v>180</v>
      </c>
      <c r="H1257" t="s">
        <v>10</v>
      </c>
      <c r="I1257">
        <v>180</v>
      </c>
      <c r="J1257" t="s">
        <v>11</v>
      </c>
      <c r="K1257" s="21">
        <v>35061</v>
      </c>
    </row>
    <row r="1258" spans="1:11" x14ac:dyDescent="0.25">
      <c r="A1258">
        <v>35794</v>
      </c>
      <c r="B1258" t="s">
        <v>970</v>
      </c>
      <c r="C1258" s="5">
        <v>43571.333333333336</v>
      </c>
      <c r="D1258" t="s">
        <v>112</v>
      </c>
      <c r="E1258" t="s">
        <v>133</v>
      </c>
      <c r="F1258" t="s">
        <v>9</v>
      </c>
      <c r="G1258">
        <v>180</v>
      </c>
      <c r="H1258" t="s">
        <v>10</v>
      </c>
      <c r="I1258">
        <v>180</v>
      </c>
      <c r="J1258" t="s">
        <v>11</v>
      </c>
      <c r="K1258" s="21">
        <v>35333</v>
      </c>
    </row>
    <row r="1259" spans="1:11" x14ac:dyDescent="0.25">
      <c r="A1259">
        <v>12608</v>
      </c>
      <c r="B1259" t="s">
        <v>427</v>
      </c>
      <c r="C1259" s="5">
        <v>43563.520833333336</v>
      </c>
      <c r="D1259" t="s">
        <v>876</v>
      </c>
      <c r="E1259" t="s">
        <v>133</v>
      </c>
      <c r="F1259" t="s">
        <v>9</v>
      </c>
      <c r="G1259">
        <v>30</v>
      </c>
      <c r="H1259" t="s">
        <v>10</v>
      </c>
      <c r="I1259">
        <v>0</v>
      </c>
      <c r="J1259" t="s">
        <v>11</v>
      </c>
      <c r="K1259" s="21">
        <v>37698</v>
      </c>
    </row>
    <row r="1260" spans="1:11" x14ac:dyDescent="0.25">
      <c r="A1260">
        <v>35872</v>
      </c>
      <c r="B1260" t="s">
        <v>978</v>
      </c>
      <c r="C1260" s="5">
        <v>43556.375</v>
      </c>
      <c r="D1260" t="s">
        <v>876</v>
      </c>
      <c r="E1260" t="s">
        <v>133</v>
      </c>
      <c r="F1260" t="s">
        <v>9</v>
      </c>
      <c r="G1260">
        <v>45</v>
      </c>
      <c r="H1260" t="s">
        <v>10</v>
      </c>
      <c r="I1260">
        <v>0</v>
      </c>
      <c r="J1260" t="s">
        <v>11</v>
      </c>
      <c r="K1260" s="21">
        <v>41212</v>
      </c>
    </row>
    <row r="1261" spans="1:11" x14ac:dyDescent="0.25">
      <c r="A1261">
        <v>20403</v>
      </c>
      <c r="B1261" t="s">
        <v>614</v>
      </c>
      <c r="C1261" s="5">
        <v>43556.541666666664</v>
      </c>
      <c r="D1261" t="s">
        <v>876</v>
      </c>
      <c r="E1261" t="s">
        <v>133</v>
      </c>
      <c r="F1261" t="s">
        <v>9</v>
      </c>
      <c r="G1261">
        <v>45</v>
      </c>
      <c r="H1261" t="s">
        <v>10</v>
      </c>
      <c r="I1261">
        <v>0</v>
      </c>
      <c r="J1261" t="s">
        <v>11</v>
      </c>
      <c r="K1261" s="21">
        <v>38974</v>
      </c>
    </row>
    <row r="1262" spans="1:11" x14ac:dyDescent="0.25">
      <c r="A1262">
        <v>35795</v>
      </c>
      <c r="B1262" t="s">
        <v>562</v>
      </c>
      <c r="C1262" s="5">
        <v>43563.572916666664</v>
      </c>
      <c r="D1262" t="s">
        <v>876</v>
      </c>
      <c r="E1262" t="s">
        <v>133</v>
      </c>
      <c r="F1262" t="s">
        <v>9</v>
      </c>
      <c r="G1262">
        <v>45</v>
      </c>
      <c r="H1262" t="s">
        <v>10</v>
      </c>
      <c r="J1262" t="s">
        <v>11</v>
      </c>
      <c r="K1262" s="21">
        <v>40631</v>
      </c>
    </row>
    <row r="1263" spans="1:11" x14ac:dyDescent="0.25">
      <c r="A1263">
        <v>35857</v>
      </c>
      <c r="B1263" t="s">
        <v>617</v>
      </c>
      <c r="C1263" s="5">
        <v>43563.604166666664</v>
      </c>
      <c r="D1263" t="s">
        <v>876</v>
      </c>
      <c r="E1263" t="s">
        <v>133</v>
      </c>
      <c r="F1263" t="s">
        <v>9</v>
      </c>
      <c r="G1263">
        <v>45</v>
      </c>
      <c r="H1263" t="s">
        <v>10</v>
      </c>
      <c r="J1263" t="s">
        <v>11</v>
      </c>
      <c r="K1263" s="21">
        <v>39070</v>
      </c>
    </row>
    <row r="1264" spans="1:11" x14ac:dyDescent="0.25">
      <c r="A1264">
        <v>32608</v>
      </c>
      <c r="B1264" t="s">
        <v>41</v>
      </c>
      <c r="C1264" s="5">
        <v>43584.375</v>
      </c>
      <c r="D1264" t="s">
        <v>876</v>
      </c>
      <c r="E1264" t="s">
        <v>133</v>
      </c>
      <c r="F1264" t="s">
        <v>9</v>
      </c>
      <c r="G1264">
        <v>45</v>
      </c>
      <c r="H1264" t="s">
        <v>10</v>
      </c>
      <c r="J1264" t="s">
        <v>11</v>
      </c>
      <c r="K1264" s="21">
        <v>40376</v>
      </c>
    </row>
    <row r="1265" spans="1:11" x14ac:dyDescent="0.25">
      <c r="A1265">
        <v>35419</v>
      </c>
      <c r="B1265" t="s">
        <v>856</v>
      </c>
      <c r="C1265" s="5">
        <v>43584.40625</v>
      </c>
      <c r="D1265" t="s">
        <v>876</v>
      </c>
      <c r="E1265" t="s">
        <v>133</v>
      </c>
      <c r="F1265" t="s">
        <v>9</v>
      </c>
      <c r="G1265">
        <v>45</v>
      </c>
      <c r="H1265" t="s">
        <v>10</v>
      </c>
      <c r="I1265">
        <v>0</v>
      </c>
      <c r="J1265" t="s">
        <v>11</v>
      </c>
      <c r="K1265" s="21">
        <v>42311</v>
      </c>
    </row>
    <row r="1266" spans="1:11" x14ac:dyDescent="0.25">
      <c r="A1266">
        <v>36131</v>
      </c>
      <c r="B1266" t="s">
        <v>298</v>
      </c>
      <c r="C1266" s="5">
        <v>43584.4375</v>
      </c>
      <c r="D1266" t="s">
        <v>876</v>
      </c>
      <c r="E1266" t="s">
        <v>133</v>
      </c>
      <c r="F1266" t="s">
        <v>9</v>
      </c>
      <c r="G1266">
        <v>45</v>
      </c>
      <c r="H1266" t="s">
        <v>10</v>
      </c>
      <c r="J1266" t="s">
        <v>11</v>
      </c>
      <c r="K1266" s="21">
        <v>42754</v>
      </c>
    </row>
    <row r="1267" spans="1:11" x14ac:dyDescent="0.25">
      <c r="A1267">
        <v>35202</v>
      </c>
      <c r="B1267" t="s">
        <v>1555</v>
      </c>
      <c r="C1267" s="5">
        <v>43584.46875</v>
      </c>
      <c r="D1267" t="s">
        <v>876</v>
      </c>
      <c r="E1267" t="s">
        <v>133</v>
      </c>
      <c r="F1267" t="s">
        <v>9</v>
      </c>
      <c r="G1267">
        <v>45</v>
      </c>
      <c r="H1267" t="s">
        <v>10</v>
      </c>
      <c r="J1267" t="s">
        <v>11</v>
      </c>
      <c r="K1267" s="21">
        <v>41959</v>
      </c>
    </row>
    <row r="1268" spans="1:11" x14ac:dyDescent="0.25">
      <c r="A1268">
        <v>36183</v>
      </c>
      <c r="B1268" t="s">
        <v>1119</v>
      </c>
      <c r="C1268" s="5">
        <v>43584.5625</v>
      </c>
      <c r="D1268" t="s">
        <v>876</v>
      </c>
      <c r="E1268" t="s">
        <v>133</v>
      </c>
      <c r="F1268" t="s">
        <v>9</v>
      </c>
      <c r="G1268">
        <v>45</v>
      </c>
      <c r="H1268" t="s">
        <v>10</v>
      </c>
      <c r="I1268">
        <v>0</v>
      </c>
      <c r="J1268" t="s">
        <v>11</v>
      </c>
      <c r="K1268" s="21">
        <v>42221</v>
      </c>
    </row>
    <row r="1269" spans="1:11" x14ac:dyDescent="0.25">
      <c r="A1269">
        <v>35834</v>
      </c>
      <c r="B1269" t="s">
        <v>1036</v>
      </c>
      <c r="C1269" s="5">
        <v>43584.59375</v>
      </c>
      <c r="D1269" t="s">
        <v>876</v>
      </c>
      <c r="E1269" t="s">
        <v>133</v>
      </c>
      <c r="F1269" t="s">
        <v>9</v>
      </c>
      <c r="G1269">
        <v>45</v>
      </c>
      <c r="H1269" t="s">
        <v>10</v>
      </c>
      <c r="I1269">
        <v>0</v>
      </c>
      <c r="J1269" t="s">
        <v>11</v>
      </c>
      <c r="K1269" s="21">
        <v>41467</v>
      </c>
    </row>
    <row r="1270" spans="1:11" x14ac:dyDescent="0.25">
      <c r="A1270">
        <v>36247</v>
      </c>
      <c r="B1270" t="s">
        <v>474</v>
      </c>
      <c r="C1270" s="5">
        <v>43556.583333333336</v>
      </c>
      <c r="D1270" t="s">
        <v>876</v>
      </c>
      <c r="E1270" t="s">
        <v>133</v>
      </c>
      <c r="F1270" t="s">
        <v>9</v>
      </c>
      <c r="G1270">
        <v>60</v>
      </c>
      <c r="H1270" t="s">
        <v>10</v>
      </c>
      <c r="I1270">
        <v>0</v>
      </c>
      <c r="J1270" t="s">
        <v>11</v>
      </c>
      <c r="K1270" s="21">
        <v>41676</v>
      </c>
    </row>
    <row r="1271" spans="1:11" x14ac:dyDescent="0.25">
      <c r="A1271">
        <v>34694</v>
      </c>
      <c r="B1271" t="s">
        <v>49</v>
      </c>
      <c r="C1271" s="5">
        <v>43584.520833333336</v>
      </c>
      <c r="D1271" t="s">
        <v>876</v>
      </c>
      <c r="E1271" t="s">
        <v>133</v>
      </c>
      <c r="F1271" t="s">
        <v>9</v>
      </c>
      <c r="G1271">
        <v>60</v>
      </c>
      <c r="H1271" t="s">
        <v>10</v>
      </c>
      <c r="J1271" t="s">
        <v>11</v>
      </c>
      <c r="K1271" s="21">
        <v>42288</v>
      </c>
    </row>
    <row r="1272" spans="1:11" x14ac:dyDescent="0.25">
      <c r="A1272">
        <v>36070</v>
      </c>
      <c r="B1272" t="s">
        <v>1035</v>
      </c>
      <c r="C1272" s="5">
        <v>43556.416666666664</v>
      </c>
      <c r="D1272" t="s">
        <v>876</v>
      </c>
      <c r="E1272" t="s">
        <v>133</v>
      </c>
      <c r="F1272" t="s">
        <v>9</v>
      </c>
      <c r="G1272">
        <v>75</v>
      </c>
      <c r="H1272" t="s">
        <v>10</v>
      </c>
      <c r="I1272">
        <v>0</v>
      </c>
      <c r="J1272" t="s">
        <v>11</v>
      </c>
      <c r="K1272" s="21">
        <v>41525</v>
      </c>
    </row>
    <row r="1273" spans="1:11" x14ac:dyDescent="0.25">
      <c r="A1273">
        <v>35672</v>
      </c>
      <c r="B1273" t="s">
        <v>979</v>
      </c>
      <c r="C1273" s="5">
        <v>43563.447916666664</v>
      </c>
      <c r="D1273" t="s">
        <v>876</v>
      </c>
      <c r="E1273" t="s">
        <v>133</v>
      </c>
      <c r="F1273" t="s">
        <v>9</v>
      </c>
      <c r="G1273">
        <v>105</v>
      </c>
      <c r="H1273" t="s">
        <v>10</v>
      </c>
      <c r="I1273">
        <v>0</v>
      </c>
      <c r="J1273" t="s">
        <v>11</v>
      </c>
      <c r="K1273" s="21">
        <v>39013</v>
      </c>
    </row>
    <row r="1274" spans="1:11" x14ac:dyDescent="0.25">
      <c r="A1274">
        <v>36343</v>
      </c>
      <c r="B1274" t="s">
        <v>1162</v>
      </c>
      <c r="C1274" s="5">
        <v>43566.520833333336</v>
      </c>
      <c r="D1274" t="s">
        <v>995</v>
      </c>
      <c r="E1274" t="s">
        <v>133</v>
      </c>
      <c r="F1274" t="s">
        <v>9</v>
      </c>
      <c r="G1274">
        <v>30</v>
      </c>
      <c r="H1274" t="s">
        <v>10</v>
      </c>
      <c r="J1274" t="s">
        <v>17</v>
      </c>
      <c r="K1274" s="21">
        <v>28353</v>
      </c>
    </row>
    <row r="1275" spans="1:11" x14ac:dyDescent="0.25">
      <c r="A1275">
        <v>36239</v>
      </c>
      <c r="B1275" t="s">
        <v>1044</v>
      </c>
      <c r="C1275" s="5">
        <v>43566.447916666664</v>
      </c>
      <c r="D1275" t="s">
        <v>995</v>
      </c>
      <c r="E1275" t="s">
        <v>133</v>
      </c>
      <c r="F1275" t="s">
        <v>9</v>
      </c>
      <c r="G1275">
        <v>45</v>
      </c>
      <c r="H1275" t="s">
        <v>10</v>
      </c>
      <c r="I1275">
        <v>0</v>
      </c>
      <c r="J1275" t="s">
        <v>11</v>
      </c>
      <c r="K1275" s="21">
        <v>37054</v>
      </c>
    </row>
    <row r="1276" spans="1:11" x14ac:dyDescent="0.25">
      <c r="A1276">
        <v>36492</v>
      </c>
      <c r="B1276" t="s">
        <v>1556</v>
      </c>
      <c r="C1276" s="5">
        <v>43566.604166666664</v>
      </c>
      <c r="D1276" t="s">
        <v>995</v>
      </c>
      <c r="E1276" t="s">
        <v>133</v>
      </c>
      <c r="F1276" t="s">
        <v>9</v>
      </c>
      <c r="G1276">
        <v>75</v>
      </c>
      <c r="H1276" t="s">
        <v>10</v>
      </c>
      <c r="I1276">
        <v>0</v>
      </c>
      <c r="J1276" t="s">
        <v>11</v>
      </c>
      <c r="K1276" s="21">
        <v>25852</v>
      </c>
    </row>
    <row r="1277" spans="1:11" x14ac:dyDescent="0.25">
      <c r="A1277">
        <v>36453</v>
      </c>
      <c r="B1277" t="s">
        <v>1208</v>
      </c>
      <c r="C1277" s="5">
        <v>43559.40625</v>
      </c>
      <c r="D1277" t="s">
        <v>995</v>
      </c>
      <c r="E1277" t="s">
        <v>133</v>
      </c>
      <c r="F1277" t="s">
        <v>9</v>
      </c>
      <c r="G1277">
        <v>90</v>
      </c>
      <c r="H1277" t="s">
        <v>10</v>
      </c>
      <c r="J1277" t="s">
        <v>11</v>
      </c>
      <c r="K1277" s="21">
        <v>39043</v>
      </c>
    </row>
    <row r="1278" spans="1:11" x14ac:dyDescent="0.25">
      <c r="A1278">
        <v>36492</v>
      </c>
      <c r="B1278" t="s">
        <v>1556</v>
      </c>
      <c r="C1278" s="5">
        <v>43559.520833333336</v>
      </c>
      <c r="D1278" t="s">
        <v>995</v>
      </c>
      <c r="E1278" t="s">
        <v>133</v>
      </c>
      <c r="F1278" t="s">
        <v>9</v>
      </c>
      <c r="G1278">
        <v>90</v>
      </c>
      <c r="H1278" t="s">
        <v>10</v>
      </c>
      <c r="I1278">
        <v>0</v>
      </c>
      <c r="J1278" t="s">
        <v>11</v>
      </c>
      <c r="K1278" s="21">
        <v>25852</v>
      </c>
    </row>
    <row r="1279" spans="1:11" x14ac:dyDescent="0.25">
      <c r="A1279">
        <v>25060</v>
      </c>
      <c r="B1279" t="s">
        <v>618</v>
      </c>
      <c r="C1279" s="5">
        <v>43559.604166666664</v>
      </c>
      <c r="D1279" t="s">
        <v>995</v>
      </c>
      <c r="E1279" t="s">
        <v>133</v>
      </c>
      <c r="F1279" t="s">
        <v>9</v>
      </c>
      <c r="G1279">
        <v>90</v>
      </c>
      <c r="H1279" t="s">
        <v>10</v>
      </c>
      <c r="J1279" t="s">
        <v>11</v>
      </c>
      <c r="K1279" s="21">
        <v>28034</v>
      </c>
    </row>
    <row r="1280" spans="1:11" x14ac:dyDescent="0.25">
      <c r="A1280">
        <v>36444</v>
      </c>
      <c r="B1280" t="s">
        <v>1557</v>
      </c>
      <c r="C1280" s="5">
        <v>43566.385416666664</v>
      </c>
      <c r="D1280" t="s">
        <v>995</v>
      </c>
      <c r="E1280" t="s">
        <v>133</v>
      </c>
      <c r="F1280" t="s">
        <v>9</v>
      </c>
      <c r="G1280">
        <v>90</v>
      </c>
      <c r="H1280" t="s">
        <v>10</v>
      </c>
      <c r="J1280" t="s">
        <v>11</v>
      </c>
      <c r="K1280" s="21">
        <v>24320</v>
      </c>
    </row>
    <row r="1281" spans="1:11" x14ac:dyDescent="0.25">
      <c r="A1281">
        <v>36515</v>
      </c>
      <c r="B1281" t="s">
        <v>1558</v>
      </c>
      <c r="C1281" s="5">
        <v>43566.541666666664</v>
      </c>
      <c r="D1281" t="s">
        <v>995</v>
      </c>
      <c r="E1281" t="s">
        <v>133</v>
      </c>
      <c r="F1281" t="s">
        <v>9</v>
      </c>
      <c r="G1281">
        <v>90</v>
      </c>
      <c r="H1281" t="s">
        <v>10</v>
      </c>
      <c r="I1281">
        <v>0</v>
      </c>
      <c r="J1281" t="s">
        <v>11</v>
      </c>
      <c r="K1281" s="21">
        <v>24108</v>
      </c>
    </row>
    <row r="1282" spans="1:11" x14ac:dyDescent="0.25">
      <c r="A1282">
        <v>36258</v>
      </c>
      <c r="B1282" t="s">
        <v>1573</v>
      </c>
      <c r="C1282" s="5">
        <v>43565.4375</v>
      </c>
      <c r="D1282" t="s">
        <v>114</v>
      </c>
      <c r="E1282" t="s">
        <v>133</v>
      </c>
      <c r="F1282" t="s">
        <v>9</v>
      </c>
      <c r="G1282">
        <v>0</v>
      </c>
      <c r="H1282" t="s">
        <v>10</v>
      </c>
      <c r="I1282">
        <v>0</v>
      </c>
      <c r="J1282" t="s">
        <v>11</v>
      </c>
      <c r="K1282" s="21">
        <v>19854</v>
      </c>
    </row>
    <row r="1283" spans="1:11" x14ac:dyDescent="0.25">
      <c r="A1283">
        <v>27021</v>
      </c>
      <c r="B1283" t="s">
        <v>788</v>
      </c>
      <c r="C1283" s="5">
        <v>43556.479166666664</v>
      </c>
      <c r="D1283" t="s">
        <v>114</v>
      </c>
      <c r="E1283" t="s">
        <v>133</v>
      </c>
      <c r="F1283" t="s">
        <v>9</v>
      </c>
      <c r="G1283">
        <v>15</v>
      </c>
      <c r="H1283" t="s">
        <v>10</v>
      </c>
      <c r="J1283" t="s">
        <v>11</v>
      </c>
      <c r="K1283" s="21">
        <v>22773</v>
      </c>
    </row>
    <row r="1284" spans="1:11" x14ac:dyDescent="0.25">
      <c r="A1284">
        <v>19932</v>
      </c>
      <c r="B1284" t="s">
        <v>1562</v>
      </c>
      <c r="C1284" s="5">
        <v>43556.489583333336</v>
      </c>
      <c r="D1284" t="s">
        <v>114</v>
      </c>
      <c r="E1284" t="s">
        <v>133</v>
      </c>
      <c r="F1284" t="s">
        <v>9</v>
      </c>
      <c r="G1284">
        <v>15</v>
      </c>
      <c r="H1284" t="s">
        <v>10</v>
      </c>
      <c r="J1284" t="s">
        <v>11</v>
      </c>
      <c r="K1284" s="21">
        <v>18628</v>
      </c>
    </row>
    <row r="1285" spans="1:11" x14ac:dyDescent="0.25">
      <c r="A1285">
        <v>35797</v>
      </c>
      <c r="B1285" t="s">
        <v>969</v>
      </c>
      <c r="C1285" s="5">
        <v>43556.520833333336</v>
      </c>
      <c r="D1285" t="s">
        <v>114</v>
      </c>
      <c r="E1285" t="s">
        <v>133</v>
      </c>
      <c r="F1285" t="s">
        <v>9</v>
      </c>
      <c r="G1285">
        <v>15</v>
      </c>
      <c r="H1285" t="s">
        <v>10</v>
      </c>
      <c r="J1285" t="s">
        <v>11</v>
      </c>
      <c r="K1285" s="21">
        <v>16296</v>
      </c>
    </row>
    <row r="1286" spans="1:11" x14ac:dyDescent="0.25">
      <c r="A1286">
        <v>676</v>
      </c>
      <c r="B1286" t="s">
        <v>560</v>
      </c>
      <c r="C1286" s="5">
        <v>43557.364583333336</v>
      </c>
      <c r="D1286" t="s">
        <v>114</v>
      </c>
      <c r="E1286" t="s">
        <v>133</v>
      </c>
      <c r="F1286" t="s">
        <v>9</v>
      </c>
      <c r="G1286">
        <v>15</v>
      </c>
      <c r="H1286" t="s">
        <v>10</v>
      </c>
      <c r="J1286" t="s">
        <v>11</v>
      </c>
      <c r="K1286" s="21">
        <v>19100</v>
      </c>
    </row>
    <row r="1287" spans="1:11" x14ac:dyDescent="0.25">
      <c r="A1287">
        <v>20145</v>
      </c>
      <c r="B1287" t="s">
        <v>1458</v>
      </c>
      <c r="C1287" s="5">
        <v>43557.395833333336</v>
      </c>
      <c r="D1287" t="s">
        <v>114</v>
      </c>
      <c r="E1287" t="s">
        <v>133</v>
      </c>
      <c r="F1287" t="s">
        <v>9</v>
      </c>
      <c r="G1287">
        <v>15</v>
      </c>
      <c r="H1287" t="s">
        <v>10</v>
      </c>
      <c r="I1287">
        <v>0</v>
      </c>
      <c r="J1287" t="s">
        <v>11</v>
      </c>
      <c r="K1287" s="21">
        <v>17765</v>
      </c>
    </row>
    <row r="1288" spans="1:11" x14ac:dyDescent="0.25">
      <c r="A1288">
        <v>35474</v>
      </c>
      <c r="B1288" t="s">
        <v>1563</v>
      </c>
      <c r="C1288" s="5">
        <v>43557.416666666664</v>
      </c>
      <c r="D1288" t="s">
        <v>114</v>
      </c>
      <c r="E1288" t="s">
        <v>133</v>
      </c>
      <c r="F1288" t="s">
        <v>9</v>
      </c>
      <c r="G1288">
        <v>15</v>
      </c>
      <c r="H1288" t="s">
        <v>10</v>
      </c>
      <c r="J1288" t="s">
        <v>11</v>
      </c>
      <c r="K1288" s="21">
        <v>20584</v>
      </c>
    </row>
    <row r="1289" spans="1:11" x14ac:dyDescent="0.25">
      <c r="A1289">
        <v>25555</v>
      </c>
      <c r="B1289" t="s">
        <v>1566</v>
      </c>
      <c r="C1289" s="5">
        <v>43557.583333333336</v>
      </c>
      <c r="D1289" t="s">
        <v>114</v>
      </c>
      <c r="E1289" t="s">
        <v>133</v>
      </c>
      <c r="F1289" t="s">
        <v>9</v>
      </c>
      <c r="G1289">
        <v>15</v>
      </c>
      <c r="H1289" t="s">
        <v>10</v>
      </c>
      <c r="J1289" t="s">
        <v>11</v>
      </c>
      <c r="K1289" s="21">
        <v>15941</v>
      </c>
    </row>
    <row r="1290" spans="1:11" x14ac:dyDescent="0.25">
      <c r="A1290">
        <v>32363</v>
      </c>
      <c r="B1290" t="s">
        <v>278</v>
      </c>
      <c r="C1290" s="5">
        <v>43557.614583333336</v>
      </c>
      <c r="D1290" t="s">
        <v>114</v>
      </c>
      <c r="E1290" t="s">
        <v>133</v>
      </c>
      <c r="F1290" t="s">
        <v>9</v>
      </c>
      <c r="G1290">
        <v>15</v>
      </c>
      <c r="H1290" t="s">
        <v>10</v>
      </c>
      <c r="J1290" t="s">
        <v>11</v>
      </c>
      <c r="K1290" s="21">
        <v>19048</v>
      </c>
    </row>
    <row r="1291" spans="1:11" x14ac:dyDescent="0.25">
      <c r="A1291">
        <v>10734</v>
      </c>
      <c r="B1291" t="s">
        <v>52</v>
      </c>
      <c r="C1291" s="5">
        <v>43558.354166666664</v>
      </c>
      <c r="D1291" t="s">
        <v>114</v>
      </c>
      <c r="E1291" t="s">
        <v>133</v>
      </c>
      <c r="F1291" t="s">
        <v>9</v>
      </c>
      <c r="G1291">
        <v>15</v>
      </c>
      <c r="H1291" t="s">
        <v>10</v>
      </c>
      <c r="J1291" t="s">
        <v>11</v>
      </c>
      <c r="K1291" s="21">
        <v>17464</v>
      </c>
    </row>
    <row r="1292" spans="1:11" x14ac:dyDescent="0.25">
      <c r="A1292">
        <v>31760</v>
      </c>
      <c r="B1292" t="s">
        <v>258</v>
      </c>
      <c r="C1292" s="5">
        <v>43558.364583333336</v>
      </c>
      <c r="D1292" t="s">
        <v>114</v>
      </c>
      <c r="E1292" t="s">
        <v>133</v>
      </c>
      <c r="F1292" t="s">
        <v>9</v>
      </c>
      <c r="G1292">
        <v>15</v>
      </c>
      <c r="H1292" t="s">
        <v>10</v>
      </c>
      <c r="J1292" t="s">
        <v>11</v>
      </c>
      <c r="K1292" s="21">
        <v>21531</v>
      </c>
    </row>
    <row r="1293" spans="1:11" x14ac:dyDescent="0.25">
      <c r="A1293">
        <v>29659</v>
      </c>
      <c r="B1293" t="s">
        <v>1175</v>
      </c>
      <c r="C1293" s="5">
        <v>43563.5625</v>
      </c>
      <c r="D1293" t="s">
        <v>114</v>
      </c>
      <c r="E1293" t="s">
        <v>133</v>
      </c>
      <c r="F1293" t="s">
        <v>9</v>
      </c>
      <c r="G1293">
        <v>15</v>
      </c>
      <c r="H1293" t="s">
        <v>10</v>
      </c>
      <c r="J1293" t="s">
        <v>11</v>
      </c>
      <c r="K1293" s="21">
        <v>18992</v>
      </c>
    </row>
    <row r="1294" spans="1:11" x14ac:dyDescent="0.25">
      <c r="A1294">
        <v>32130</v>
      </c>
      <c r="B1294" t="s">
        <v>279</v>
      </c>
      <c r="C1294" s="5">
        <v>43564.364583333336</v>
      </c>
      <c r="D1294" t="s">
        <v>114</v>
      </c>
      <c r="E1294" t="s">
        <v>133</v>
      </c>
      <c r="F1294" t="s">
        <v>9</v>
      </c>
      <c r="G1294">
        <v>15</v>
      </c>
      <c r="H1294" t="s">
        <v>10</v>
      </c>
      <c r="J1294" t="s">
        <v>11</v>
      </c>
      <c r="K1294" s="21">
        <v>25570</v>
      </c>
    </row>
    <row r="1295" spans="1:11" x14ac:dyDescent="0.25">
      <c r="A1295">
        <v>5585</v>
      </c>
      <c r="B1295" t="s">
        <v>1468</v>
      </c>
      <c r="C1295" s="5">
        <v>43564.416666666664</v>
      </c>
      <c r="D1295" t="s">
        <v>114</v>
      </c>
      <c r="E1295" t="s">
        <v>133</v>
      </c>
      <c r="F1295" t="s">
        <v>9</v>
      </c>
      <c r="G1295">
        <v>15</v>
      </c>
      <c r="H1295" t="s">
        <v>10</v>
      </c>
      <c r="I1295">
        <v>0</v>
      </c>
      <c r="J1295" t="s">
        <v>11</v>
      </c>
      <c r="K1295" s="21">
        <v>16524</v>
      </c>
    </row>
    <row r="1296" spans="1:11" x14ac:dyDescent="0.25">
      <c r="A1296">
        <v>1333</v>
      </c>
      <c r="B1296" t="s">
        <v>276</v>
      </c>
      <c r="C1296" s="5">
        <v>43564.427083333336</v>
      </c>
      <c r="D1296" t="s">
        <v>114</v>
      </c>
      <c r="E1296" t="s">
        <v>133</v>
      </c>
      <c r="F1296" t="s">
        <v>9</v>
      </c>
      <c r="G1296">
        <v>15</v>
      </c>
      <c r="H1296" t="s">
        <v>10</v>
      </c>
      <c r="J1296" t="s">
        <v>11</v>
      </c>
      <c r="K1296" s="21">
        <v>19711</v>
      </c>
    </row>
    <row r="1297" spans="1:11" x14ac:dyDescent="0.25">
      <c r="A1297">
        <v>13290</v>
      </c>
      <c r="B1297" t="s">
        <v>1469</v>
      </c>
      <c r="C1297" s="5">
        <v>43564.4375</v>
      </c>
      <c r="D1297" t="s">
        <v>114</v>
      </c>
      <c r="E1297" t="s">
        <v>133</v>
      </c>
      <c r="F1297" t="s">
        <v>9</v>
      </c>
      <c r="G1297">
        <v>15</v>
      </c>
      <c r="H1297" t="s">
        <v>10</v>
      </c>
      <c r="J1297" t="s">
        <v>17</v>
      </c>
      <c r="K1297" s="21">
        <v>16157</v>
      </c>
    </row>
    <row r="1298" spans="1:11" x14ac:dyDescent="0.25">
      <c r="A1298">
        <v>29957</v>
      </c>
      <c r="B1298" t="s">
        <v>363</v>
      </c>
      <c r="C1298" s="5">
        <v>43564.447916666664</v>
      </c>
      <c r="D1298" t="s">
        <v>114</v>
      </c>
      <c r="E1298" t="s">
        <v>133</v>
      </c>
      <c r="F1298" t="s">
        <v>9</v>
      </c>
      <c r="G1298">
        <v>15</v>
      </c>
      <c r="H1298" t="s">
        <v>10</v>
      </c>
      <c r="J1298" t="s">
        <v>11</v>
      </c>
      <c r="K1298" s="21">
        <v>22320</v>
      </c>
    </row>
    <row r="1299" spans="1:11" x14ac:dyDescent="0.25">
      <c r="A1299">
        <v>12805</v>
      </c>
      <c r="B1299" t="s">
        <v>1470</v>
      </c>
      <c r="C1299" s="5">
        <v>43564.458333333336</v>
      </c>
      <c r="D1299" t="s">
        <v>114</v>
      </c>
      <c r="E1299" t="s">
        <v>133</v>
      </c>
      <c r="F1299" t="s">
        <v>9</v>
      </c>
      <c r="G1299">
        <v>15</v>
      </c>
      <c r="H1299" t="s">
        <v>10</v>
      </c>
      <c r="J1299" t="s">
        <v>11</v>
      </c>
      <c r="K1299" s="21">
        <v>14722</v>
      </c>
    </row>
    <row r="1300" spans="1:11" x14ac:dyDescent="0.25">
      <c r="A1300">
        <v>18657</v>
      </c>
      <c r="B1300" t="s">
        <v>586</v>
      </c>
      <c r="C1300" s="5">
        <v>43564.552083333336</v>
      </c>
      <c r="D1300" t="s">
        <v>114</v>
      </c>
      <c r="E1300" t="s">
        <v>133</v>
      </c>
      <c r="F1300" t="s">
        <v>9</v>
      </c>
      <c r="G1300">
        <v>15</v>
      </c>
      <c r="H1300" t="s">
        <v>10</v>
      </c>
      <c r="J1300" t="s">
        <v>11</v>
      </c>
      <c r="K1300" s="21">
        <v>16870</v>
      </c>
    </row>
    <row r="1301" spans="1:11" x14ac:dyDescent="0.25">
      <c r="A1301">
        <v>17418</v>
      </c>
      <c r="B1301" t="s">
        <v>1300</v>
      </c>
      <c r="C1301" s="5">
        <v>43564.5625</v>
      </c>
      <c r="D1301" t="s">
        <v>114</v>
      </c>
      <c r="E1301" t="s">
        <v>133</v>
      </c>
      <c r="F1301" t="s">
        <v>9</v>
      </c>
      <c r="G1301">
        <v>15</v>
      </c>
      <c r="H1301" t="s">
        <v>10</v>
      </c>
      <c r="J1301" t="s">
        <v>11</v>
      </c>
      <c r="K1301" s="21">
        <v>17339</v>
      </c>
    </row>
    <row r="1302" spans="1:11" x14ac:dyDescent="0.25">
      <c r="A1302">
        <v>13255</v>
      </c>
      <c r="B1302" t="s">
        <v>1391</v>
      </c>
      <c r="C1302" s="5">
        <v>43565.489583333336</v>
      </c>
      <c r="D1302" t="s">
        <v>114</v>
      </c>
      <c r="E1302" t="s">
        <v>133</v>
      </c>
      <c r="F1302" t="s">
        <v>9</v>
      </c>
      <c r="G1302">
        <v>15</v>
      </c>
      <c r="H1302" t="s">
        <v>10</v>
      </c>
      <c r="I1302">
        <v>0</v>
      </c>
      <c r="J1302" t="s">
        <v>11</v>
      </c>
      <c r="K1302" s="21">
        <v>26388</v>
      </c>
    </row>
    <row r="1303" spans="1:11" x14ac:dyDescent="0.25">
      <c r="A1303">
        <v>35081</v>
      </c>
      <c r="B1303" t="s">
        <v>809</v>
      </c>
      <c r="C1303" s="5">
        <v>43570.46875</v>
      </c>
      <c r="D1303" t="s">
        <v>114</v>
      </c>
      <c r="E1303" t="s">
        <v>133</v>
      </c>
      <c r="F1303" t="s">
        <v>9</v>
      </c>
      <c r="G1303">
        <v>15</v>
      </c>
      <c r="H1303" t="s">
        <v>10</v>
      </c>
      <c r="J1303" t="s">
        <v>11</v>
      </c>
      <c r="K1303" s="21">
        <v>15950</v>
      </c>
    </row>
    <row r="1304" spans="1:11" x14ac:dyDescent="0.25">
      <c r="A1304">
        <v>34443</v>
      </c>
      <c r="B1304" t="s">
        <v>1574</v>
      </c>
      <c r="C1304" s="5">
        <v>43570.479166666664</v>
      </c>
      <c r="D1304" t="s">
        <v>114</v>
      </c>
      <c r="E1304" t="s">
        <v>133</v>
      </c>
      <c r="F1304" t="s">
        <v>9</v>
      </c>
      <c r="G1304">
        <v>15</v>
      </c>
      <c r="H1304" t="s">
        <v>10</v>
      </c>
      <c r="J1304" t="s">
        <v>11</v>
      </c>
      <c r="K1304" s="21">
        <v>18999</v>
      </c>
    </row>
    <row r="1305" spans="1:11" x14ac:dyDescent="0.25">
      <c r="A1305">
        <v>32363</v>
      </c>
      <c r="B1305" t="s">
        <v>278</v>
      </c>
      <c r="C1305" s="5">
        <v>43570.489583333336</v>
      </c>
      <c r="D1305" t="s">
        <v>114</v>
      </c>
      <c r="E1305" t="s">
        <v>133</v>
      </c>
      <c r="F1305" t="s">
        <v>9</v>
      </c>
      <c r="G1305">
        <v>15</v>
      </c>
      <c r="H1305" t="s">
        <v>10</v>
      </c>
      <c r="J1305" t="s">
        <v>11</v>
      </c>
      <c r="K1305" s="21">
        <v>19048</v>
      </c>
    </row>
    <row r="1306" spans="1:11" x14ac:dyDescent="0.25">
      <c r="A1306">
        <v>30508</v>
      </c>
      <c r="B1306" t="s">
        <v>1575</v>
      </c>
      <c r="C1306" s="5">
        <v>43571.375</v>
      </c>
      <c r="D1306" t="s">
        <v>114</v>
      </c>
      <c r="E1306" t="s">
        <v>133</v>
      </c>
      <c r="F1306" t="s">
        <v>9</v>
      </c>
      <c r="G1306">
        <v>15</v>
      </c>
      <c r="H1306" t="s">
        <v>10</v>
      </c>
      <c r="J1306" t="s">
        <v>11</v>
      </c>
      <c r="K1306" s="21">
        <v>19725</v>
      </c>
    </row>
    <row r="1307" spans="1:11" x14ac:dyDescent="0.25">
      <c r="A1307">
        <v>10542</v>
      </c>
      <c r="B1307" t="s">
        <v>1576</v>
      </c>
      <c r="C1307" s="5">
        <v>43571.4375</v>
      </c>
      <c r="D1307" t="s">
        <v>114</v>
      </c>
      <c r="E1307" t="s">
        <v>133</v>
      </c>
      <c r="F1307" t="s">
        <v>9</v>
      </c>
      <c r="G1307">
        <v>15</v>
      </c>
      <c r="H1307" t="s">
        <v>10</v>
      </c>
      <c r="J1307" t="s">
        <v>11</v>
      </c>
      <c r="K1307" s="21">
        <v>27088</v>
      </c>
    </row>
    <row r="1308" spans="1:11" x14ac:dyDescent="0.25">
      <c r="A1308">
        <v>26334</v>
      </c>
      <c r="B1308" t="s">
        <v>939</v>
      </c>
      <c r="C1308" s="5">
        <v>43572.65625</v>
      </c>
      <c r="D1308" t="s">
        <v>114</v>
      </c>
      <c r="E1308" t="s">
        <v>133</v>
      </c>
      <c r="F1308" t="s">
        <v>9</v>
      </c>
      <c r="G1308">
        <v>15</v>
      </c>
      <c r="H1308" t="s">
        <v>10</v>
      </c>
      <c r="J1308" t="s">
        <v>11</v>
      </c>
      <c r="K1308" s="21">
        <v>33293</v>
      </c>
    </row>
    <row r="1309" spans="1:11" x14ac:dyDescent="0.25">
      <c r="A1309">
        <v>23278</v>
      </c>
      <c r="B1309" t="s">
        <v>1579</v>
      </c>
      <c r="C1309" s="5">
        <v>43578.4375</v>
      </c>
      <c r="D1309" t="s">
        <v>114</v>
      </c>
      <c r="E1309" t="s">
        <v>133</v>
      </c>
      <c r="F1309" t="s">
        <v>9</v>
      </c>
      <c r="G1309">
        <v>15</v>
      </c>
      <c r="H1309" t="s">
        <v>10</v>
      </c>
      <c r="J1309" t="s">
        <v>11</v>
      </c>
      <c r="K1309" s="21">
        <v>19105</v>
      </c>
    </row>
    <row r="1310" spans="1:11" x14ac:dyDescent="0.25">
      <c r="A1310">
        <v>10542</v>
      </c>
      <c r="B1310" t="s">
        <v>1576</v>
      </c>
      <c r="C1310" s="5">
        <v>43578.447916666664</v>
      </c>
      <c r="D1310" t="s">
        <v>114</v>
      </c>
      <c r="E1310" t="s">
        <v>133</v>
      </c>
      <c r="F1310" t="s">
        <v>9</v>
      </c>
      <c r="G1310">
        <v>15</v>
      </c>
      <c r="H1310" t="s">
        <v>10</v>
      </c>
      <c r="J1310" t="s">
        <v>11</v>
      </c>
      <c r="K1310" s="21">
        <v>27088</v>
      </c>
    </row>
    <row r="1311" spans="1:11" x14ac:dyDescent="0.25">
      <c r="A1311">
        <v>19363</v>
      </c>
      <c r="B1311" t="s">
        <v>46</v>
      </c>
      <c r="C1311" s="5">
        <v>43578.541666666664</v>
      </c>
      <c r="D1311" t="s">
        <v>114</v>
      </c>
      <c r="E1311" t="s">
        <v>133</v>
      </c>
      <c r="F1311" t="s">
        <v>9</v>
      </c>
      <c r="G1311">
        <v>15</v>
      </c>
      <c r="H1311" t="s">
        <v>10</v>
      </c>
      <c r="J1311" t="s">
        <v>11</v>
      </c>
      <c r="K1311" s="21">
        <v>16019</v>
      </c>
    </row>
    <row r="1312" spans="1:11" x14ac:dyDescent="0.25">
      <c r="A1312">
        <v>12634</v>
      </c>
      <c r="B1312" t="s">
        <v>1479</v>
      </c>
      <c r="C1312" s="5">
        <v>43578.572916666664</v>
      </c>
      <c r="D1312" t="s">
        <v>114</v>
      </c>
      <c r="E1312" t="s">
        <v>133</v>
      </c>
      <c r="F1312" t="s">
        <v>9</v>
      </c>
      <c r="G1312">
        <v>15</v>
      </c>
      <c r="H1312" t="s">
        <v>10</v>
      </c>
      <c r="I1312">
        <v>0</v>
      </c>
      <c r="J1312" t="s">
        <v>11</v>
      </c>
      <c r="K1312" s="21">
        <v>10352</v>
      </c>
    </row>
    <row r="1313" spans="1:11" x14ac:dyDescent="0.25">
      <c r="A1313">
        <v>32363</v>
      </c>
      <c r="B1313" t="s">
        <v>278</v>
      </c>
      <c r="C1313" s="5">
        <v>43578.614583333336</v>
      </c>
      <c r="D1313" t="s">
        <v>114</v>
      </c>
      <c r="E1313" t="s">
        <v>133</v>
      </c>
      <c r="F1313" t="s">
        <v>9</v>
      </c>
      <c r="G1313">
        <v>15</v>
      </c>
      <c r="H1313" t="s">
        <v>10</v>
      </c>
      <c r="J1313" t="s">
        <v>11</v>
      </c>
      <c r="K1313" s="21">
        <v>19048</v>
      </c>
    </row>
    <row r="1314" spans="1:11" x14ac:dyDescent="0.25">
      <c r="A1314">
        <v>13022</v>
      </c>
      <c r="B1314" t="s">
        <v>1481</v>
      </c>
      <c r="C1314" s="5">
        <v>43578.635416666664</v>
      </c>
      <c r="D1314" t="s">
        <v>114</v>
      </c>
      <c r="E1314" t="s">
        <v>133</v>
      </c>
      <c r="F1314" t="s">
        <v>9</v>
      </c>
      <c r="G1314">
        <v>15</v>
      </c>
      <c r="H1314" t="s">
        <v>10</v>
      </c>
      <c r="J1314" t="s">
        <v>11</v>
      </c>
      <c r="K1314" s="21">
        <v>22740</v>
      </c>
    </row>
    <row r="1315" spans="1:11" x14ac:dyDescent="0.25">
      <c r="A1315">
        <v>28322</v>
      </c>
      <c r="B1315" t="s">
        <v>458</v>
      </c>
      <c r="C1315" s="5">
        <v>43579.364583333336</v>
      </c>
      <c r="D1315" t="s">
        <v>114</v>
      </c>
      <c r="E1315" t="s">
        <v>133</v>
      </c>
      <c r="F1315" t="s">
        <v>9</v>
      </c>
      <c r="G1315">
        <v>15</v>
      </c>
      <c r="H1315" t="s">
        <v>10</v>
      </c>
      <c r="J1315" t="s">
        <v>11</v>
      </c>
      <c r="K1315" s="21">
        <v>17171</v>
      </c>
    </row>
    <row r="1316" spans="1:11" x14ac:dyDescent="0.25">
      <c r="A1316">
        <v>15406</v>
      </c>
      <c r="B1316" t="s">
        <v>982</v>
      </c>
      <c r="C1316" s="5">
        <v>43579.416666666664</v>
      </c>
      <c r="D1316" t="s">
        <v>114</v>
      </c>
      <c r="E1316" t="s">
        <v>133</v>
      </c>
      <c r="F1316" t="s">
        <v>9</v>
      </c>
      <c r="G1316">
        <v>15</v>
      </c>
      <c r="H1316" t="s">
        <v>10</v>
      </c>
      <c r="J1316" t="s">
        <v>11</v>
      </c>
      <c r="K1316" s="21">
        <v>23522</v>
      </c>
    </row>
    <row r="1317" spans="1:11" x14ac:dyDescent="0.25">
      <c r="A1317">
        <v>27021</v>
      </c>
      <c r="B1317" t="s">
        <v>788</v>
      </c>
      <c r="C1317" s="5">
        <v>43579.427083333336</v>
      </c>
      <c r="D1317" t="s">
        <v>114</v>
      </c>
      <c r="E1317" t="s">
        <v>133</v>
      </c>
      <c r="F1317" t="s">
        <v>9</v>
      </c>
      <c r="G1317">
        <v>15</v>
      </c>
      <c r="H1317" t="s">
        <v>10</v>
      </c>
      <c r="J1317" t="s">
        <v>11</v>
      </c>
      <c r="K1317" s="21">
        <v>22773</v>
      </c>
    </row>
    <row r="1318" spans="1:11" x14ac:dyDescent="0.25">
      <c r="A1318">
        <v>20074</v>
      </c>
      <c r="B1318" t="s">
        <v>53</v>
      </c>
      <c r="C1318" s="5">
        <v>43579.489583333336</v>
      </c>
      <c r="D1318" t="s">
        <v>114</v>
      </c>
      <c r="E1318" t="s">
        <v>133</v>
      </c>
      <c r="F1318" t="s">
        <v>9</v>
      </c>
      <c r="G1318">
        <v>15</v>
      </c>
      <c r="H1318" t="s">
        <v>10</v>
      </c>
      <c r="J1318" t="s">
        <v>11</v>
      </c>
      <c r="K1318" s="21">
        <v>23113</v>
      </c>
    </row>
    <row r="1319" spans="1:11" x14ac:dyDescent="0.25">
      <c r="A1319">
        <v>1797</v>
      </c>
      <c r="B1319" t="s">
        <v>1396</v>
      </c>
      <c r="C1319" s="5">
        <v>43579.5625</v>
      </c>
      <c r="D1319" t="s">
        <v>114</v>
      </c>
      <c r="E1319" t="s">
        <v>133</v>
      </c>
      <c r="F1319" t="s">
        <v>9</v>
      </c>
      <c r="G1319">
        <v>15</v>
      </c>
      <c r="H1319" t="s">
        <v>10</v>
      </c>
      <c r="I1319">
        <v>0</v>
      </c>
      <c r="J1319" t="s">
        <v>11</v>
      </c>
      <c r="K1319" s="21">
        <v>20875</v>
      </c>
    </row>
    <row r="1320" spans="1:11" x14ac:dyDescent="0.25">
      <c r="A1320">
        <v>35360</v>
      </c>
      <c r="B1320" t="s">
        <v>1174</v>
      </c>
      <c r="C1320" s="5">
        <v>43579.635416666664</v>
      </c>
      <c r="D1320" t="s">
        <v>114</v>
      </c>
      <c r="E1320" t="s">
        <v>133</v>
      </c>
      <c r="F1320" t="s">
        <v>9</v>
      </c>
      <c r="G1320">
        <v>15</v>
      </c>
      <c r="H1320" t="s">
        <v>10</v>
      </c>
      <c r="J1320" t="s">
        <v>11</v>
      </c>
      <c r="K1320" s="21">
        <v>34782</v>
      </c>
    </row>
    <row r="1321" spans="1:11" x14ac:dyDescent="0.25">
      <c r="A1321">
        <v>32862</v>
      </c>
      <c r="B1321" t="s">
        <v>1559</v>
      </c>
      <c r="C1321" s="5">
        <v>43556.40625</v>
      </c>
      <c r="D1321" t="s">
        <v>114</v>
      </c>
      <c r="E1321" t="s">
        <v>133</v>
      </c>
      <c r="F1321" t="s">
        <v>9</v>
      </c>
      <c r="G1321">
        <v>30</v>
      </c>
      <c r="H1321" t="s">
        <v>10</v>
      </c>
      <c r="J1321" t="s">
        <v>11</v>
      </c>
      <c r="K1321" s="21">
        <v>21659</v>
      </c>
    </row>
    <row r="1322" spans="1:11" x14ac:dyDescent="0.25">
      <c r="A1322">
        <v>4950</v>
      </c>
      <c r="B1322" t="s">
        <v>1560</v>
      </c>
      <c r="C1322" s="5">
        <v>43556.427083333336</v>
      </c>
      <c r="D1322" t="s">
        <v>114</v>
      </c>
      <c r="E1322" t="s">
        <v>133</v>
      </c>
      <c r="F1322" t="s">
        <v>9</v>
      </c>
      <c r="G1322">
        <v>30</v>
      </c>
      <c r="H1322" t="s">
        <v>10</v>
      </c>
      <c r="J1322" t="s">
        <v>11</v>
      </c>
      <c r="K1322" s="21">
        <v>24157</v>
      </c>
    </row>
    <row r="1323" spans="1:11" x14ac:dyDescent="0.25">
      <c r="A1323">
        <v>34561</v>
      </c>
      <c r="B1323" t="s">
        <v>517</v>
      </c>
      <c r="C1323" s="5">
        <v>43556.447916666664</v>
      </c>
      <c r="D1323" t="s">
        <v>114</v>
      </c>
      <c r="E1323" t="s">
        <v>133</v>
      </c>
      <c r="F1323" t="s">
        <v>9</v>
      </c>
      <c r="G1323">
        <v>30</v>
      </c>
      <c r="H1323" t="s">
        <v>10</v>
      </c>
      <c r="J1323" t="s">
        <v>11</v>
      </c>
      <c r="K1323" s="21">
        <v>14348</v>
      </c>
    </row>
    <row r="1324" spans="1:11" x14ac:dyDescent="0.25">
      <c r="A1324">
        <v>11620</v>
      </c>
      <c r="B1324" t="s">
        <v>1561</v>
      </c>
      <c r="C1324" s="5">
        <v>43556.46875</v>
      </c>
      <c r="D1324" t="s">
        <v>114</v>
      </c>
      <c r="E1324" t="s">
        <v>133</v>
      </c>
      <c r="F1324" t="s">
        <v>9</v>
      </c>
      <c r="G1324">
        <v>30</v>
      </c>
      <c r="H1324" t="s">
        <v>10</v>
      </c>
      <c r="I1324">
        <v>0</v>
      </c>
      <c r="J1324" t="s">
        <v>11</v>
      </c>
      <c r="K1324" s="21">
        <v>15058</v>
      </c>
    </row>
    <row r="1325" spans="1:11" x14ac:dyDescent="0.25">
      <c r="A1325">
        <v>31140</v>
      </c>
      <c r="B1325" t="s">
        <v>985</v>
      </c>
      <c r="C1325" s="5">
        <v>43556.53125</v>
      </c>
      <c r="D1325" t="s">
        <v>114</v>
      </c>
      <c r="E1325" t="s">
        <v>133</v>
      </c>
      <c r="F1325" t="s">
        <v>9</v>
      </c>
      <c r="G1325">
        <v>30</v>
      </c>
      <c r="H1325" t="s">
        <v>10</v>
      </c>
      <c r="J1325" t="s">
        <v>11</v>
      </c>
      <c r="K1325" s="21">
        <v>22214</v>
      </c>
    </row>
    <row r="1326" spans="1:11" x14ac:dyDescent="0.25">
      <c r="A1326">
        <v>36309</v>
      </c>
      <c r="B1326" t="s">
        <v>490</v>
      </c>
      <c r="C1326" s="5">
        <v>43557.375</v>
      </c>
      <c r="D1326" t="s">
        <v>114</v>
      </c>
      <c r="E1326" t="s">
        <v>133</v>
      </c>
      <c r="F1326" t="s">
        <v>9</v>
      </c>
      <c r="G1326">
        <v>30</v>
      </c>
      <c r="H1326" t="s">
        <v>10</v>
      </c>
      <c r="J1326" t="s">
        <v>11</v>
      </c>
      <c r="K1326" s="21">
        <v>17666</v>
      </c>
    </row>
    <row r="1327" spans="1:11" x14ac:dyDescent="0.25">
      <c r="A1327">
        <v>30096</v>
      </c>
      <c r="B1327" t="s">
        <v>55</v>
      </c>
      <c r="C1327" s="5">
        <v>43557.458333333336</v>
      </c>
      <c r="D1327" t="s">
        <v>114</v>
      </c>
      <c r="E1327" t="s">
        <v>133</v>
      </c>
      <c r="F1327" t="s">
        <v>9</v>
      </c>
      <c r="G1327">
        <v>30</v>
      </c>
      <c r="H1327" t="s">
        <v>10</v>
      </c>
      <c r="J1327" t="s">
        <v>11</v>
      </c>
      <c r="K1327" s="21">
        <v>19464</v>
      </c>
    </row>
    <row r="1328" spans="1:11" x14ac:dyDescent="0.25">
      <c r="A1328">
        <v>22182</v>
      </c>
      <c r="B1328" t="s">
        <v>1564</v>
      </c>
      <c r="C1328" s="5">
        <v>43557.479166666664</v>
      </c>
      <c r="D1328" t="s">
        <v>114</v>
      </c>
      <c r="E1328" t="s">
        <v>133</v>
      </c>
      <c r="F1328" t="s">
        <v>9</v>
      </c>
      <c r="G1328">
        <v>30</v>
      </c>
      <c r="H1328" t="s">
        <v>10</v>
      </c>
      <c r="J1328" t="s">
        <v>11</v>
      </c>
      <c r="K1328" s="21">
        <v>26780</v>
      </c>
    </row>
    <row r="1329" spans="1:11" x14ac:dyDescent="0.25">
      <c r="A1329">
        <v>13198</v>
      </c>
      <c r="B1329" t="s">
        <v>1565</v>
      </c>
      <c r="C1329" s="5">
        <v>43557.520833333336</v>
      </c>
      <c r="D1329" t="s">
        <v>114</v>
      </c>
      <c r="E1329" t="s">
        <v>133</v>
      </c>
      <c r="F1329" t="s">
        <v>9</v>
      </c>
      <c r="G1329">
        <v>30</v>
      </c>
      <c r="H1329" t="s">
        <v>10</v>
      </c>
      <c r="J1329" t="s">
        <v>11</v>
      </c>
      <c r="K1329" s="21">
        <v>15896</v>
      </c>
    </row>
    <row r="1330" spans="1:11" x14ac:dyDescent="0.25">
      <c r="A1330">
        <v>31174</v>
      </c>
      <c r="B1330" t="s">
        <v>199</v>
      </c>
      <c r="C1330" s="5">
        <v>43557.541666666664</v>
      </c>
      <c r="D1330" t="s">
        <v>114</v>
      </c>
      <c r="E1330" t="s">
        <v>133</v>
      </c>
      <c r="F1330" t="s">
        <v>9</v>
      </c>
      <c r="G1330">
        <v>30</v>
      </c>
      <c r="H1330" t="s">
        <v>10</v>
      </c>
      <c r="J1330" t="s">
        <v>11</v>
      </c>
      <c r="K1330" s="21">
        <v>15178</v>
      </c>
    </row>
    <row r="1331" spans="1:11" x14ac:dyDescent="0.25">
      <c r="A1331">
        <v>6105</v>
      </c>
      <c r="B1331" t="s">
        <v>1461</v>
      </c>
      <c r="C1331" s="5">
        <v>43557.5625</v>
      </c>
      <c r="D1331" t="s">
        <v>114</v>
      </c>
      <c r="E1331" t="s">
        <v>133</v>
      </c>
      <c r="F1331" t="s">
        <v>9</v>
      </c>
      <c r="G1331">
        <v>30</v>
      </c>
      <c r="H1331" t="s">
        <v>10</v>
      </c>
      <c r="J1331" t="s">
        <v>11</v>
      </c>
      <c r="K1331" s="21">
        <v>18742</v>
      </c>
    </row>
    <row r="1332" spans="1:11" x14ac:dyDescent="0.25">
      <c r="A1332">
        <v>12764</v>
      </c>
      <c r="B1332" t="s">
        <v>507</v>
      </c>
      <c r="C1332" s="5">
        <v>43557.59375</v>
      </c>
      <c r="D1332" t="s">
        <v>114</v>
      </c>
      <c r="E1332" t="s">
        <v>133</v>
      </c>
      <c r="F1332" t="s">
        <v>9</v>
      </c>
      <c r="G1332">
        <v>30</v>
      </c>
      <c r="H1332" t="s">
        <v>10</v>
      </c>
      <c r="J1332" t="s">
        <v>11</v>
      </c>
      <c r="K1332" s="21">
        <v>34819</v>
      </c>
    </row>
    <row r="1333" spans="1:11" x14ac:dyDescent="0.25">
      <c r="A1333">
        <v>35149</v>
      </c>
      <c r="B1333" t="s">
        <v>981</v>
      </c>
      <c r="C1333" s="5">
        <v>43557.625</v>
      </c>
      <c r="D1333" t="s">
        <v>114</v>
      </c>
      <c r="E1333" t="s">
        <v>133</v>
      </c>
      <c r="F1333" t="s">
        <v>9</v>
      </c>
      <c r="G1333">
        <v>30</v>
      </c>
      <c r="H1333" t="s">
        <v>10</v>
      </c>
      <c r="J1333" t="s">
        <v>11</v>
      </c>
      <c r="K1333" s="21">
        <v>20447</v>
      </c>
    </row>
    <row r="1334" spans="1:11" x14ac:dyDescent="0.25">
      <c r="A1334">
        <v>5422</v>
      </c>
      <c r="B1334" t="s">
        <v>1265</v>
      </c>
      <c r="C1334" s="5">
        <v>43557.645833333336</v>
      </c>
      <c r="D1334" t="s">
        <v>114</v>
      </c>
      <c r="E1334" t="s">
        <v>133</v>
      </c>
      <c r="F1334" t="s">
        <v>9</v>
      </c>
      <c r="G1334">
        <v>30</v>
      </c>
      <c r="H1334" t="s">
        <v>10</v>
      </c>
      <c r="J1334" t="s">
        <v>11</v>
      </c>
      <c r="K1334" s="21">
        <v>14393</v>
      </c>
    </row>
    <row r="1335" spans="1:11" x14ac:dyDescent="0.25">
      <c r="A1335">
        <v>12162</v>
      </c>
      <c r="B1335" t="s">
        <v>1164</v>
      </c>
      <c r="C1335" s="5">
        <v>43558.40625</v>
      </c>
      <c r="D1335" t="s">
        <v>114</v>
      </c>
      <c r="E1335" t="s">
        <v>133</v>
      </c>
      <c r="F1335" t="s">
        <v>9</v>
      </c>
      <c r="G1335">
        <v>30</v>
      </c>
      <c r="H1335" t="s">
        <v>10</v>
      </c>
      <c r="J1335" t="s">
        <v>11</v>
      </c>
      <c r="K1335" s="21">
        <v>16504</v>
      </c>
    </row>
    <row r="1336" spans="1:11" x14ac:dyDescent="0.25">
      <c r="A1336">
        <v>2557</v>
      </c>
      <c r="B1336" t="s">
        <v>203</v>
      </c>
      <c r="C1336" s="5">
        <v>43558.520833333336</v>
      </c>
      <c r="D1336" t="s">
        <v>114</v>
      </c>
      <c r="E1336" t="s">
        <v>133</v>
      </c>
      <c r="F1336" t="s">
        <v>9</v>
      </c>
      <c r="G1336">
        <v>30</v>
      </c>
      <c r="H1336" t="s">
        <v>10</v>
      </c>
      <c r="J1336" t="s">
        <v>11</v>
      </c>
      <c r="K1336" s="21">
        <v>14295</v>
      </c>
    </row>
    <row r="1337" spans="1:11" x14ac:dyDescent="0.25">
      <c r="A1337">
        <v>35063</v>
      </c>
      <c r="B1337" t="s">
        <v>780</v>
      </c>
      <c r="C1337" s="5">
        <v>43558.541666666664</v>
      </c>
      <c r="D1337" t="s">
        <v>114</v>
      </c>
      <c r="E1337" t="s">
        <v>133</v>
      </c>
      <c r="F1337" t="s">
        <v>9</v>
      </c>
      <c r="G1337">
        <v>30</v>
      </c>
      <c r="H1337" t="s">
        <v>10</v>
      </c>
      <c r="I1337">
        <v>0</v>
      </c>
      <c r="J1337" t="s">
        <v>11</v>
      </c>
      <c r="K1337" s="21">
        <v>19034</v>
      </c>
    </row>
    <row r="1338" spans="1:11" x14ac:dyDescent="0.25">
      <c r="A1338">
        <v>35</v>
      </c>
      <c r="B1338" t="s">
        <v>496</v>
      </c>
      <c r="C1338" s="5">
        <v>43558.666666666664</v>
      </c>
      <c r="D1338" t="s">
        <v>114</v>
      </c>
      <c r="E1338" t="s">
        <v>133</v>
      </c>
      <c r="F1338" t="s">
        <v>9</v>
      </c>
      <c r="G1338">
        <v>30</v>
      </c>
      <c r="H1338" t="s">
        <v>10</v>
      </c>
      <c r="J1338" t="s">
        <v>11</v>
      </c>
      <c r="K1338" s="21">
        <v>23460</v>
      </c>
    </row>
    <row r="1339" spans="1:11" x14ac:dyDescent="0.25">
      <c r="A1339">
        <v>12247</v>
      </c>
      <c r="B1339" t="s">
        <v>1163</v>
      </c>
      <c r="C1339" s="5">
        <v>43563.34375</v>
      </c>
      <c r="D1339" t="s">
        <v>114</v>
      </c>
      <c r="E1339" t="s">
        <v>133</v>
      </c>
      <c r="F1339" t="s">
        <v>9</v>
      </c>
      <c r="G1339">
        <v>30</v>
      </c>
      <c r="H1339" t="s">
        <v>10</v>
      </c>
      <c r="J1339" t="s">
        <v>11</v>
      </c>
      <c r="K1339" s="21">
        <v>17383</v>
      </c>
    </row>
    <row r="1340" spans="1:11" x14ac:dyDescent="0.25">
      <c r="A1340">
        <v>26004</v>
      </c>
      <c r="B1340" t="s">
        <v>1567</v>
      </c>
      <c r="C1340" s="5">
        <v>43563.375</v>
      </c>
      <c r="D1340" t="s">
        <v>114</v>
      </c>
      <c r="E1340" t="s">
        <v>133</v>
      </c>
      <c r="F1340" t="s">
        <v>9</v>
      </c>
      <c r="G1340">
        <v>30</v>
      </c>
      <c r="H1340" t="s">
        <v>10</v>
      </c>
      <c r="J1340" t="s">
        <v>11</v>
      </c>
      <c r="K1340" s="21">
        <v>26451</v>
      </c>
    </row>
    <row r="1341" spans="1:11" x14ac:dyDescent="0.25">
      <c r="A1341">
        <v>27843</v>
      </c>
      <c r="B1341" t="s">
        <v>1568</v>
      </c>
      <c r="C1341" s="5">
        <v>43563.416666666664</v>
      </c>
      <c r="D1341" t="s">
        <v>114</v>
      </c>
      <c r="E1341" t="s">
        <v>133</v>
      </c>
      <c r="F1341" t="s">
        <v>9</v>
      </c>
      <c r="G1341">
        <v>30</v>
      </c>
      <c r="H1341" t="s">
        <v>10</v>
      </c>
      <c r="J1341" t="s">
        <v>11</v>
      </c>
      <c r="K1341" s="21">
        <v>23874</v>
      </c>
    </row>
    <row r="1342" spans="1:11" x14ac:dyDescent="0.25">
      <c r="A1342">
        <v>31140</v>
      </c>
      <c r="B1342" t="s">
        <v>985</v>
      </c>
      <c r="C1342" s="5">
        <v>43563.604166666664</v>
      </c>
      <c r="D1342" t="s">
        <v>114</v>
      </c>
      <c r="E1342" t="s">
        <v>133</v>
      </c>
      <c r="F1342" t="s">
        <v>9</v>
      </c>
      <c r="G1342">
        <v>30</v>
      </c>
      <c r="H1342" t="s">
        <v>10</v>
      </c>
      <c r="J1342" t="s">
        <v>11</v>
      </c>
      <c r="K1342" s="21">
        <v>22214</v>
      </c>
    </row>
    <row r="1343" spans="1:11" x14ac:dyDescent="0.25">
      <c r="A1343">
        <v>5715</v>
      </c>
      <c r="B1343" t="s">
        <v>1570</v>
      </c>
      <c r="C1343" s="5">
        <v>43563.625</v>
      </c>
      <c r="D1343" t="s">
        <v>114</v>
      </c>
      <c r="E1343" t="s">
        <v>133</v>
      </c>
      <c r="F1343" t="s">
        <v>9</v>
      </c>
      <c r="G1343">
        <v>30</v>
      </c>
      <c r="H1343" t="s">
        <v>10</v>
      </c>
      <c r="J1343" t="s">
        <v>11</v>
      </c>
      <c r="K1343" s="21">
        <v>18607</v>
      </c>
    </row>
    <row r="1344" spans="1:11" x14ac:dyDescent="0.25">
      <c r="A1344">
        <v>12019</v>
      </c>
      <c r="B1344" t="s">
        <v>1467</v>
      </c>
      <c r="C1344" s="5">
        <v>43564.375</v>
      </c>
      <c r="D1344" t="s">
        <v>114</v>
      </c>
      <c r="E1344" t="s">
        <v>133</v>
      </c>
      <c r="F1344" t="s">
        <v>9</v>
      </c>
      <c r="G1344">
        <v>30</v>
      </c>
      <c r="H1344" t="s">
        <v>10</v>
      </c>
      <c r="J1344" t="s">
        <v>11</v>
      </c>
      <c r="K1344" s="21">
        <v>13461</v>
      </c>
    </row>
    <row r="1345" spans="1:11" x14ac:dyDescent="0.25">
      <c r="A1345">
        <v>4663</v>
      </c>
      <c r="B1345" t="s">
        <v>78</v>
      </c>
      <c r="C1345" s="5">
        <v>43564.395833333336</v>
      </c>
      <c r="D1345" t="s">
        <v>114</v>
      </c>
      <c r="E1345" t="s">
        <v>133</v>
      </c>
      <c r="F1345" t="s">
        <v>9</v>
      </c>
      <c r="G1345">
        <v>30</v>
      </c>
      <c r="H1345" t="s">
        <v>10</v>
      </c>
      <c r="J1345" t="s">
        <v>11</v>
      </c>
      <c r="K1345" s="21">
        <v>19104</v>
      </c>
    </row>
    <row r="1346" spans="1:11" x14ac:dyDescent="0.25">
      <c r="A1346">
        <v>26380</v>
      </c>
      <c r="B1346" t="s">
        <v>1258</v>
      </c>
      <c r="C1346" s="5">
        <v>43564.572916666664</v>
      </c>
      <c r="D1346" t="s">
        <v>114</v>
      </c>
      <c r="E1346" t="s">
        <v>133</v>
      </c>
      <c r="F1346" t="s">
        <v>9</v>
      </c>
      <c r="G1346">
        <v>30</v>
      </c>
      <c r="H1346" t="s">
        <v>10</v>
      </c>
      <c r="J1346" t="s">
        <v>11</v>
      </c>
      <c r="K1346" s="21">
        <v>15916</v>
      </c>
    </row>
    <row r="1347" spans="1:11" x14ac:dyDescent="0.25">
      <c r="A1347">
        <v>35317</v>
      </c>
      <c r="B1347" t="s">
        <v>322</v>
      </c>
      <c r="C1347" s="5">
        <v>43564.59375</v>
      </c>
      <c r="D1347" t="s">
        <v>114</v>
      </c>
      <c r="E1347" t="s">
        <v>133</v>
      </c>
      <c r="F1347" t="s">
        <v>9</v>
      </c>
      <c r="G1347">
        <v>30</v>
      </c>
      <c r="H1347" t="s">
        <v>10</v>
      </c>
      <c r="J1347" t="s">
        <v>11</v>
      </c>
      <c r="K1347" s="21">
        <v>19953</v>
      </c>
    </row>
    <row r="1348" spans="1:11" x14ac:dyDescent="0.25">
      <c r="A1348">
        <v>13381</v>
      </c>
      <c r="B1348" t="s">
        <v>1572</v>
      </c>
      <c r="C1348" s="5">
        <v>43564.645833333336</v>
      </c>
      <c r="D1348" t="s">
        <v>114</v>
      </c>
      <c r="E1348" t="s">
        <v>133</v>
      </c>
      <c r="F1348" t="s">
        <v>9</v>
      </c>
      <c r="G1348">
        <v>30</v>
      </c>
      <c r="H1348" t="s">
        <v>10</v>
      </c>
      <c r="J1348" t="s">
        <v>11</v>
      </c>
      <c r="K1348" s="21">
        <v>16562</v>
      </c>
    </row>
    <row r="1349" spans="1:11" x14ac:dyDescent="0.25">
      <c r="A1349">
        <v>24313</v>
      </c>
      <c r="B1349" t="s">
        <v>1177</v>
      </c>
      <c r="C1349" s="5">
        <v>43565.416666666664</v>
      </c>
      <c r="D1349" t="s">
        <v>114</v>
      </c>
      <c r="E1349" t="s">
        <v>133</v>
      </c>
      <c r="F1349" t="s">
        <v>9</v>
      </c>
      <c r="G1349">
        <v>30</v>
      </c>
      <c r="H1349" t="s">
        <v>10</v>
      </c>
      <c r="J1349" t="s">
        <v>11</v>
      </c>
      <c r="K1349" s="21">
        <v>22052</v>
      </c>
    </row>
    <row r="1350" spans="1:11" x14ac:dyDescent="0.25">
      <c r="A1350">
        <v>25364</v>
      </c>
      <c r="B1350" t="s">
        <v>1168</v>
      </c>
      <c r="C1350" s="5">
        <v>43565.520833333336</v>
      </c>
      <c r="D1350" t="s">
        <v>114</v>
      </c>
      <c r="E1350" t="s">
        <v>133</v>
      </c>
      <c r="F1350" t="s">
        <v>9</v>
      </c>
      <c r="G1350">
        <v>30</v>
      </c>
      <c r="H1350" t="s">
        <v>10</v>
      </c>
      <c r="J1350" t="s">
        <v>11</v>
      </c>
      <c r="K1350" s="21">
        <v>20915</v>
      </c>
    </row>
    <row r="1351" spans="1:11" x14ac:dyDescent="0.25">
      <c r="A1351">
        <v>35063</v>
      </c>
      <c r="B1351" t="s">
        <v>780</v>
      </c>
      <c r="C1351" s="5">
        <v>43565.541666666664</v>
      </c>
      <c r="D1351" t="s">
        <v>114</v>
      </c>
      <c r="E1351" t="s">
        <v>133</v>
      </c>
      <c r="F1351" t="s">
        <v>9</v>
      </c>
      <c r="G1351">
        <v>30</v>
      </c>
      <c r="H1351" t="s">
        <v>10</v>
      </c>
      <c r="I1351">
        <v>0</v>
      </c>
      <c r="J1351" t="s">
        <v>11</v>
      </c>
      <c r="K1351" s="21">
        <v>19034</v>
      </c>
    </row>
    <row r="1352" spans="1:11" x14ac:dyDescent="0.25">
      <c r="A1352">
        <v>26412</v>
      </c>
      <c r="B1352" t="s">
        <v>1176</v>
      </c>
      <c r="C1352" s="5">
        <v>43570.552083333336</v>
      </c>
      <c r="D1352" t="s">
        <v>114</v>
      </c>
      <c r="E1352" t="s">
        <v>133</v>
      </c>
      <c r="F1352" t="s">
        <v>9</v>
      </c>
      <c r="G1352">
        <v>30</v>
      </c>
      <c r="H1352" t="s">
        <v>10</v>
      </c>
      <c r="J1352" t="s">
        <v>11</v>
      </c>
      <c r="K1352" s="21">
        <v>18903</v>
      </c>
    </row>
    <row r="1353" spans="1:11" x14ac:dyDescent="0.25">
      <c r="A1353">
        <v>31140</v>
      </c>
      <c r="B1353" t="s">
        <v>985</v>
      </c>
      <c r="C1353" s="5">
        <v>43570.572916666664</v>
      </c>
      <c r="D1353" t="s">
        <v>114</v>
      </c>
      <c r="E1353" t="s">
        <v>133</v>
      </c>
      <c r="F1353" t="s">
        <v>9</v>
      </c>
      <c r="G1353">
        <v>30</v>
      </c>
      <c r="H1353" t="s">
        <v>10</v>
      </c>
      <c r="J1353" t="s">
        <v>11</v>
      </c>
      <c r="K1353" s="21">
        <v>22214</v>
      </c>
    </row>
    <row r="1354" spans="1:11" x14ac:dyDescent="0.25">
      <c r="A1354">
        <v>19714</v>
      </c>
      <c r="B1354" t="s">
        <v>55</v>
      </c>
      <c r="C1354" s="5">
        <v>43570.625</v>
      </c>
      <c r="D1354" t="s">
        <v>114</v>
      </c>
      <c r="E1354" t="s">
        <v>133</v>
      </c>
      <c r="F1354" t="s">
        <v>9</v>
      </c>
      <c r="G1354">
        <v>30</v>
      </c>
      <c r="H1354" t="s">
        <v>10</v>
      </c>
      <c r="J1354" t="s">
        <v>11</v>
      </c>
      <c r="K1354" s="21">
        <v>21300</v>
      </c>
    </row>
    <row r="1355" spans="1:11" x14ac:dyDescent="0.25">
      <c r="A1355">
        <v>10584</v>
      </c>
      <c r="B1355" t="s">
        <v>1577</v>
      </c>
      <c r="C1355" s="5">
        <v>43571.552083333336</v>
      </c>
      <c r="D1355" t="s">
        <v>114</v>
      </c>
      <c r="E1355" t="s">
        <v>133</v>
      </c>
      <c r="F1355" t="s">
        <v>9</v>
      </c>
      <c r="G1355">
        <v>30</v>
      </c>
      <c r="H1355" t="s">
        <v>10</v>
      </c>
      <c r="J1355" t="s">
        <v>11</v>
      </c>
      <c r="K1355" s="21">
        <v>20555</v>
      </c>
    </row>
    <row r="1356" spans="1:11" x14ac:dyDescent="0.25">
      <c r="A1356">
        <v>3257</v>
      </c>
      <c r="B1356" t="s">
        <v>1474</v>
      </c>
      <c r="C1356" s="5">
        <v>43571.625</v>
      </c>
      <c r="D1356" t="s">
        <v>114</v>
      </c>
      <c r="E1356" t="s">
        <v>133</v>
      </c>
      <c r="F1356" t="s">
        <v>9</v>
      </c>
      <c r="G1356">
        <v>30</v>
      </c>
      <c r="H1356" t="s">
        <v>10</v>
      </c>
      <c r="J1356" t="s">
        <v>11</v>
      </c>
      <c r="K1356" s="21">
        <v>15246</v>
      </c>
    </row>
    <row r="1357" spans="1:11" x14ac:dyDescent="0.25">
      <c r="A1357">
        <v>19932</v>
      </c>
      <c r="B1357" t="s">
        <v>1562</v>
      </c>
      <c r="C1357" s="5">
        <v>43571.645833333336</v>
      </c>
      <c r="D1357" t="s">
        <v>114</v>
      </c>
      <c r="E1357" t="s">
        <v>133</v>
      </c>
      <c r="F1357" t="s">
        <v>9</v>
      </c>
      <c r="G1357">
        <v>30</v>
      </c>
      <c r="H1357" t="s">
        <v>10</v>
      </c>
      <c r="I1357">
        <v>0</v>
      </c>
      <c r="J1357" t="s">
        <v>11</v>
      </c>
      <c r="K1357" s="21">
        <v>18628</v>
      </c>
    </row>
    <row r="1358" spans="1:11" x14ac:dyDescent="0.25">
      <c r="A1358">
        <v>28212</v>
      </c>
      <c r="B1358" t="s">
        <v>35</v>
      </c>
      <c r="C1358" s="5">
        <v>43572.354166666664</v>
      </c>
      <c r="D1358" t="s">
        <v>114</v>
      </c>
      <c r="E1358" t="s">
        <v>133</v>
      </c>
      <c r="F1358" t="s">
        <v>9</v>
      </c>
      <c r="G1358">
        <v>30</v>
      </c>
      <c r="H1358" t="s">
        <v>10</v>
      </c>
      <c r="J1358" t="s">
        <v>11</v>
      </c>
      <c r="K1358" s="21">
        <v>32991</v>
      </c>
    </row>
    <row r="1359" spans="1:11" x14ac:dyDescent="0.25">
      <c r="A1359">
        <v>10515</v>
      </c>
      <c r="B1359" t="s">
        <v>204</v>
      </c>
      <c r="C1359" s="5">
        <v>43572.4375</v>
      </c>
      <c r="D1359" t="s">
        <v>114</v>
      </c>
      <c r="E1359" t="s">
        <v>133</v>
      </c>
      <c r="F1359" t="s">
        <v>9</v>
      </c>
      <c r="G1359">
        <v>30</v>
      </c>
      <c r="H1359" t="s">
        <v>10</v>
      </c>
      <c r="J1359" t="s">
        <v>11</v>
      </c>
      <c r="K1359" s="21">
        <v>17163</v>
      </c>
    </row>
    <row r="1360" spans="1:11" x14ac:dyDescent="0.25">
      <c r="A1360">
        <v>35063</v>
      </c>
      <c r="B1360" t="s">
        <v>780</v>
      </c>
      <c r="C1360" s="5">
        <v>43572.53125</v>
      </c>
      <c r="D1360" t="s">
        <v>114</v>
      </c>
      <c r="E1360" t="s">
        <v>133</v>
      </c>
      <c r="F1360" t="s">
        <v>9</v>
      </c>
      <c r="G1360">
        <v>30</v>
      </c>
      <c r="H1360" t="s">
        <v>10</v>
      </c>
      <c r="J1360" t="s">
        <v>11</v>
      </c>
      <c r="K1360" s="21">
        <v>19034</v>
      </c>
    </row>
    <row r="1361" spans="1:11" x14ac:dyDescent="0.25">
      <c r="A1361">
        <v>17308</v>
      </c>
      <c r="B1361" t="s">
        <v>1169</v>
      </c>
      <c r="C1361" s="5">
        <v>43572.552083333336</v>
      </c>
      <c r="D1361" t="s">
        <v>114</v>
      </c>
      <c r="E1361" t="s">
        <v>133</v>
      </c>
      <c r="F1361" t="s">
        <v>9</v>
      </c>
      <c r="G1361">
        <v>30</v>
      </c>
      <c r="H1361" t="s">
        <v>10</v>
      </c>
      <c r="J1361" t="s">
        <v>11</v>
      </c>
      <c r="K1361" s="21">
        <v>23171</v>
      </c>
    </row>
    <row r="1362" spans="1:11" x14ac:dyDescent="0.25">
      <c r="A1362">
        <v>28287</v>
      </c>
      <c r="B1362" t="s">
        <v>1578</v>
      </c>
      <c r="C1362" s="5">
        <v>43572.635416666664</v>
      </c>
      <c r="D1362" t="s">
        <v>114</v>
      </c>
      <c r="E1362" t="s">
        <v>133</v>
      </c>
      <c r="F1362" t="s">
        <v>9</v>
      </c>
      <c r="G1362">
        <v>30</v>
      </c>
      <c r="H1362" t="s">
        <v>10</v>
      </c>
      <c r="J1362" t="s">
        <v>11</v>
      </c>
      <c r="K1362" s="21">
        <v>22176</v>
      </c>
    </row>
    <row r="1363" spans="1:11" x14ac:dyDescent="0.25">
      <c r="A1363">
        <v>32363</v>
      </c>
      <c r="B1363" t="s">
        <v>278</v>
      </c>
      <c r="C1363" s="5">
        <v>43578.385416666664</v>
      </c>
      <c r="D1363" t="s">
        <v>114</v>
      </c>
      <c r="E1363" t="s">
        <v>133</v>
      </c>
      <c r="F1363" t="s">
        <v>9</v>
      </c>
      <c r="G1363">
        <v>30</v>
      </c>
      <c r="H1363" t="s">
        <v>10</v>
      </c>
      <c r="J1363" t="s">
        <v>11</v>
      </c>
      <c r="K1363" s="21">
        <v>19048</v>
      </c>
    </row>
    <row r="1364" spans="1:11" x14ac:dyDescent="0.25">
      <c r="A1364">
        <v>29929</v>
      </c>
      <c r="B1364" t="s">
        <v>26</v>
      </c>
      <c r="C1364" s="5">
        <v>43578.458333333336</v>
      </c>
      <c r="D1364" t="s">
        <v>114</v>
      </c>
      <c r="E1364" t="s">
        <v>133</v>
      </c>
      <c r="F1364" t="s">
        <v>9</v>
      </c>
      <c r="G1364">
        <v>30</v>
      </c>
      <c r="H1364" t="s">
        <v>10</v>
      </c>
      <c r="J1364" t="s">
        <v>11</v>
      </c>
      <c r="K1364" s="21">
        <v>19612</v>
      </c>
    </row>
    <row r="1365" spans="1:11" x14ac:dyDescent="0.25">
      <c r="A1365">
        <v>36008</v>
      </c>
      <c r="B1365" t="s">
        <v>1167</v>
      </c>
      <c r="C1365" s="5">
        <v>43578.479166666664</v>
      </c>
      <c r="D1365" t="s">
        <v>114</v>
      </c>
      <c r="E1365" t="s">
        <v>133</v>
      </c>
      <c r="F1365" t="s">
        <v>9</v>
      </c>
      <c r="G1365">
        <v>30</v>
      </c>
      <c r="H1365" t="s">
        <v>10</v>
      </c>
      <c r="J1365" t="s">
        <v>11</v>
      </c>
      <c r="K1365" s="21">
        <v>17777</v>
      </c>
    </row>
    <row r="1366" spans="1:11" x14ac:dyDescent="0.25">
      <c r="A1366">
        <v>13198</v>
      </c>
      <c r="B1366" t="s">
        <v>1565</v>
      </c>
      <c r="C1366" s="5">
        <v>43578.520833333336</v>
      </c>
      <c r="D1366" t="s">
        <v>114</v>
      </c>
      <c r="E1366" t="s">
        <v>133</v>
      </c>
      <c r="F1366" t="s">
        <v>9</v>
      </c>
      <c r="G1366">
        <v>30</v>
      </c>
      <c r="H1366" t="s">
        <v>10</v>
      </c>
      <c r="J1366" t="s">
        <v>11</v>
      </c>
      <c r="K1366" s="21">
        <v>15896</v>
      </c>
    </row>
    <row r="1367" spans="1:11" x14ac:dyDescent="0.25">
      <c r="A1367">
        <v>9535</v>
      </c>
      <c r="B1367" t="s">
        <v>1580</v>
      </c>
      <c r="C1367" s="5">
        <v>43578.552083333336</v>
      </c>
      <c r="D1367" t="s">
        <v>114</v>
      </c>
      <c r="E1367" t="s">
        <v>133</v>
      </c>
      <c r="F1367" t="s">
        <v>9</v>
      </c>
      <c r="G1367">
        <v>30</v>
      </c>
      <c r="H1367" t="s">
        <v>10</v>
      </c>
      <c r="I1367">
        <v>0</v>
      </c>
      <c r="J1367" t="s">
        <v>11</v>
      </c>
      <c r="K1367" s="21">
        <v>16364</v>
      </c>
    </row>
    <row r="1368" spans="1:11" x14ac:dyDescent="0.25">
      <c r="A1368">
        <v>12162</v>
      </c>
      <c r="B1368" t="s">
        <v>1164</v>
      </c>
      <c r="C1368" s="5">
        <v>43579.395833333336</v>
      </c>
      <c r="D1368" t="s">
        <v>114</v>
      </c>
      <c r="E1368" t="s">
        <v>133</v>
      </c>
      <c r="F1368" t="s">
        <v>9</v>
      </c>
      <c r="G1368">
        <v>30</v>
      </c>
      <c r="H1368" t="s">
        <v>10</v>
      </c>
      <c r="J1368" t="s">
        <v>11</v>
      </c>
      <c r="K1368" s="21">
        <v>16504</v>
      </c>
    </row>
    <row r="1369" spans="1:11" x14ac:dyDescent="0.25">
      <c r="A1369">
        <v>11620</v>
      </c>
      <c r="B1369" t="s">
        <v>1561</v>
      </c>
      <c r="C1369" s="5">
        <v>43579.520833333336</v>
      </c>
      <c r="D1369" t="s">
        <v>114</v>
      </c>
      <c r="E1369" t="s">
        <v>133</v>
      </c>
      <c r="F1369" t="s">
        <v>9</v>
      </c>
      <c r="G1369">
        <v>30</v>
      </c>
      <c r="H1369" t="s">
        <v>10</v>
      </c>
      <c r="J1369" t="s">
        <v>11</v>
      </c>
      <c r="K1369" s="21">
        <v>15058</v>
      </c>
    </row>
    <row r="1370" spans="1:11" x14ac:dyDescent="0.25">
      <c r="A1370">
        <v>34981</v>
      </c>
      <c r="B1370" t="s">
        <v>1582</v>
      </c>
      <c r="C1370" s="5">
        <v>43579.541666666664</v>
      </c>
      <c r="D1370" t="s">
        <v>114</v>
      </c>
      <c r="E1370" t="s">
        <v>133</v>
      </c>
      <c r="F1370" t="s">
        <v>9</v>
      </c>
      <c r="G1370">
        <v>30</v>
      </c>
      <c r="H1370" t="s">
        <v>10</v>
      </c>
      <c r="J1370" t="s">
        <v>11</v>
      </c>
      <c r="K1370" s="21">
        <v>19645</v>
      </c>
    </row>
    <row r="1371" spans="1:11" x14ac:dyDescent="0.25">
      <c r="A1371">
        <v>36174</v>
      </c>
      <c r="B1371" t="s">
        <v>1037</v>
      </c>
      <c r="C1371" s="5">
        <v>43579.572916666664</v>
      </c>
      <c r="D1371" t="s">
        <v>114</v>
      </c>
      <c r="E1371" t="s">
        <v>133</v>
      </c>
      <c r="F1371" t="s">
        <v>9</v>
      </c>
      <c r="G1371">
        <v>30</v>
      </c>
      <c r="H1371" t="s">
        <v>10</v>
      </c>
      <c r="J1371" t="s">
        <v>11</v>
      </c>
      <c r="K1371" s="21">
        <v>24221</v>
      </c>
    </row>
    <row r="1372" spans="1:11" x14ac:dyDescent="0.25">
      <c r="A1372">
        <v>31140</v>
      </c>
      <c r="B1372" t="s">
        <v>985</v>
      </c>
      <c r="C1372" s="5">
        <v>43579.59375</v>
      </c>
      <c r="D1372" t="s">
        <v>114</v>
      </c>
      <c r="E1372" t="s">
        <v>133</v>
      </c>
      <c r="F1372" t="s">
        <v>9</v>
      </c>
      <c r="G1372">
        <v>30</v>
      </c>
      <c r="H1372" t="s">
        <v>10</v>
      </c>
      <c r="J1372" t="s">
        <v>11</v>
      </c>
      <c r="K1372" s="21">
        <v>22214</v>
      </c>
    </row>
    <row r="1373" spans="1:11" x14ac:dyDescent="0.25">
      <c r="A1373">
        <v>9343</v>
      </c>
      <c r="B1373" t="s">
        <v>1583</v>
      </c>
      <c r="C1373" s="5">
        <v>43579.614583333336</v>
      </c>
      <c r="D1373" t="s">
        <v>114</v>
      </c>
      <c r="E1373" t="s">
        <v>133</v>
      </c>
      <c r="F1373" t="s">
        <v>9</v>
      </c>
      <c r="G1373">
        <v>30</v>
      </c>
      <c r="H1373" t="s">
        <v>10</v>
      </c>
      <c r="J1373" t="s">
        <v>11</v>
      </c>
      <c r="K1373" s="21">
        <v>12138</v>
      </c>
    </row>
    <row r="1374" spans="1:11" x14ac:dyDescent="0.25">
      <c r="A1374">
        <v>31783</v>
      </c>
      <c r="B1374" t="s">
        <v>1584</v>
      </c>
      <c r="C1374" s="5">
        <v>43579.645833333336</v>
      </c>
      <c r="D1374" t="s">
        <v>114</v>
      </c>
      <c r="E1374" t="s">
        <v>133</v>
      </c>
      <c r="F1374" t="s">
        <v>9</v>
      </c>
      <c r="G1374">
        <v>30</v>
      </c>
      <c r="H1374" t="s">
        <v>10</v>
      </c>
      <c r="J1374" t="s">
        <v>11</v>
      </c>
      <c r="K1374" s="21">
        <v>21781</v>
      </c>
    </row>
    <row r="1375" spans="1:11" x14ac:dyDescent="0.25">
      <c r="A1375">
        <v>676</v>
      </c>
      <c r="B1375" t="s">
        <v>560</v>
      </c>
      <c r="C1375" s="5">
        <v>43556.34375</v>
      </c>
      <c r="D1375" t="s">
        <v>114</v>
      </c>
      <c r="E1375" t="s">
        <v>133</v>
      </c>
      <c r="F1375" t="s">
        <v>9</v>
      </c>
      <c r="G1375">
        <v>45</v>
      </c>
      <c r="H1375" t="s">
        <v>10</v>
      </c>
      <c r="I1375">
        <v>0</v>
      </c>
      <c r="J1375" t="s">
        <v>11</v>
      </c>
      <c r="K1375" s="21">
        <v>19100</v>
      </c>
    </row>
    <row r="1376" spans="1:11" x14ac:dyDescent="0.25">
      <c r="A1376">
        <v>29659</v>
      </c>
      <c r="B1376" t="s">
        <v>1175</v>
      </c>
      <c r="C1376" s="5">
        <v>43557.427083333336</v>
      </c>
      <c r="D1376" t="s">
        <v>114</v>
      </c>
      <c r="E1376" t="s">
        <v>133</v>
      </c>
      <c r="F1376" t="s">
        <v>9</v>
      </c>
      <c r="G1376">
        <v>45</v>
      </c>
      <c r="H1376" t="s">
        <v>10</v>
      </c>
      <c r="J1376" t="s">
        <v>11</v>
      </c>
      <c r="K1376" s="21">
        <v>18992</v>
      </c>
    </row>
    <row r="1377" spans="1:11" x14ac:dyDescent="0.25">
      <c r="A1377">
        <v>26507</v>
      </c>
      <c r="B1377" t="s">
        <v>841</v>
      </c>
      <c r="C1377" s="5">
        <v>43558.375</v>
      </c>
      <c r="D1377" t="s">
        <v>114</v>
      </c>
      <c r="E1377" t="s">
        <v>133</v>
      </c>
      <c r="F1377" t="s">
        <v>9</v>
      </c>
      <c r="G1377">
        <v>45</v>
      </c>
      <c r="H1377" t="s">
        <v>10</v>
      </c>
      <c r="J1377" t="s">
        <v>11</v>
      </c>
      <c r="K1377" s="21">
        <v>23675</v>
      </c>
    </row>
    <row r="1378" spans="1:11" x14ac:dyDescent="0.25">
      <c r="A1378">
        <v>36024</v>
      </c>
      <c r="B1378" t="s">
        <v>940</v>
      </c>
      <c r="C1378" s="5">
        <v>43558.46875</v>
      </c>
      <c r="D1378" t="s">
        <v>114</v>
      </c>
      <c r="E1378" t="s">
        <v>133</v>
      </c>
      <c r="F1378" t="s">
        <v>9</v>
      </c>
      <c r="G1378">
        <v>45</v>
      </c>
      <c r="H1378" t="s">
        <v>10</v>
      </c>
      <c r="J1378" t="s">
        <v>11</v>
      </c>
      <c r="K1378" s="21">
        <v>18827</v>
      </c>
    </row>
    <row r="1379" spans="1:11" x14ac:dyDescent="0.25">
      <c r="A1379">
        <v>27885</v>
      </c>
      <c r="B1379" t="s">
        <v>1165</v>
      </c>
      <c r="C1379" s="5">
        <v>43563.4375</v>
      </c>
      <c r="D1379" t="s">
        <v>114</v>
      </c>
      <c r="E1379" t="s">
        <v>133</v>
      </c>
      <c r="F1379" t="s">
        <v>9</v>
      </c>
      <c r="G1379">
        <v>45</v>
      </c>
      <c r="H1379" t="s">
        <v>10</v>
      </c>
      <c r="J1379" t="s">
        <v>11</v>
      </c>
      <c r="K1379" s="21">
        <v>15247</v>
      </c>
    </row>
    <row r="1380" spans="1:11" x14ac:dyDescent="0.25">
      <c r="A1380">
        <v>35142</v>
      </c>
      <c r="B1380" t="s">
        <v>840</v>
      </c>
      <c r="C1380" s="5">
        <v>43563.46875</v>
      </c>
      <c r="D1380" t="s">
        <v>114</v>
      </c>
      <c r="E1380" t="s">
        <v>133</v>
      </c>
      <c r="F1380" t="s">
        <v>9</v>
      </c>
      <c r="G1380">
        <v>45</v>
      </c>
      <c r="H1380" t="s">
        <v>10</v>
      </c>
      <c r="J1380" t="s">
        <v>11</v>
      </c>
      <c r="K1380" s="21">
        <v>17843</v>
      </c>
    </row>
    <row r="1381" spans="1:11" x14ac:dyDescent="0.25">
      <c r="A1381">
        <v>34496</v>
      </c>
      <c r="B1381" t="s">
        <v>474</v>
      </c>
      <c r="C1381" s="5">
        <v>43563.572916666664</v>
      </c>
      <c r="D1381" t="s">
        <v>114</v>
      </c>
      <c r="E1381" t="s">
        <v>133</v>
      </c>
      <c r="F1381" t="s">
        <v>9</v>
      </c>
      <c r="G1381">
        <v>45</v>
      </c>
      <c r="H1381" t="s">
        <v>10</v>
      </c>
      <c r="J1381" t="s">
        <v>11</v>
      </c>
      <c r="K1381" s="21">
        <v>19057</v>
      </c>
    </row>
    <row r="1382" spans="1:11" x14ac:dyDescent="0.25">
      <c r="A1382">
        <v>2557</v>
      </c>
      <c r="B1382" t="s">
        <v>203</v>
      </c>
      <c r="C1382" s="5">
        <v>43563.65625</v>
      </c>
      <c r="D1382" t="s">
        <v>114</v>
      </c>
      <c r="E1382" t="s">
        <v>133</v>
      </c>
      <c r="F1382" t="s">
        <v>9</v>
      </c>
      <c r="G1382">
        <v>45</v>
      </c>
      <c r="H1382" t="s">
        <v>10</v>
      </c>
      <c r="J1382" t="s">
        <v>11</v>
      </c>
      <c r="K1382" s="21">
        <v>14295</v>
      </c>
    </row>
    <row r="1383" spans="1:11" x14ac:dyDescent="0.25">
      <c r="A1383">
        <v>35912</v>
      </c>
      <c r="B1383" t="s">
        <v>984</v>
      </c>
      <c r="C1383" s="5">
        <v>43564.46875</v>
      </c>
      <c r="D1383" t="s">
        <v>114</v>
      </c>
      <c r="E1383" t="s">
        <v>133</v>
      </c>
      <c r="F1383" t="s">
        <v>9</v>
      </c>
      <c r="G1383">
        <v>45</v>
      </c>
      <c r="H1383" t="s">
        <v>10</v>
      </c>
      <c r="J1383" t="s">
        <v>11</v>
      </c>
      <c r="K1383" s="21">
        <v>18055</v>
      </c>
    </row>
    <row r="1384" spans="1:11" x14ac:dyDescent="0.25">
      <c r="A1384">
        <v>13198</v>
      </c>
      <c r="B1384" t="s">
        <v>1565</v>
      </c>
      <c r="C1384" s="5">
        <v>43564.520833333336</v>
      </c>
      <c r="D1384" t="s">
        <v>114</v>
      </c>
      <c r="E1384" t="s">
        <v>133</v>
      </c>
      <c r="F1384" t="s">
        <v>9</v>
      </c>
      <c r="G1384">
        <v>45</v>
      </c>
      <c r="H1384" t="s">
        <v>10</v>
      </c>
      <c r="J1384" t="s">
        <v>11</v>
      </c>
      <c r="K1384" s="21">
        <v>15896</v>
      </c>
    </row>
    <row r="1385" spans="1:11" x14ac:dyDescent="0.25">
      <c r="A1385">
        <v>36212</v>
      </c>
      <c r="B1385" t="s">
        <v>1571</v>
      </c>
      <c r="C1385" s="5">
        <v>43564.614583333336</v>
      </c>
      <c r="D1385" t="s">
        <v>114</v>
      </c>
      <c r="E1385" t="s">
        <v>133</v>
      </c>
      <c r="F1385" t="s">
        <v>9</v>
      </c>
      <c r="G1385">
        <v>45</v>
      </c>
      <c r="H1385" t="s">
        <v>10</v>
      </c>
      <c r="J1385" t="s">
        <v>11</v>
      </c>
      <c r="K1385" s="21">
        <v>14346</v>
      </c>
    </row>
    <row r="1386" spans="1:11" x14ac:dyDescent="0.25">
      <c r="A1386">
        <v>35360</v>
      </c>
      <c r="B1386" t="s">
        <v>1174</v>
      </c>
      <c r="C1386" s="5">
        <v>43565.458333333336</v>
      </c>
      <c r="D1386" t="s">
        <v>114</v>
      </c>
      <c r="E1386" t="s">
        <v>133</v>
      </c>
      <c r="F1386" t="s">
        <v>9</v>
      </c>
      <c r="G1386">
        <v>45</v>
      </c>
      <c r="H1386" t="s">
        <v>10</v>
      </c>
      <c r="J1386" t="s">
        <v>11</v>
      </c>
      <c r="K1386" s="21">
        <v>34782</v>
      </c>
    </row>
    <row r="1387" spans="1:11" x14ac:dyDescent="0.25">
      <c r="A1387">
        <v>35871</v>
      </c>
      <c r="B1387" t="s">
        <v>983</v>
      </c>
      <c r="C1387" s="5">
        <v>43570.520833333336</v>
      </c>
      <c r="D1387" t="s">
        <v>114</v>
      </c>
      <c r="E1387" t="s">
        <v>133</v>
      </c>
      <c r="F1387" t="s">
        <v>9</v>
      </c>
      <c r="G1387">
        <v>45</v>
      </c>
      <c r="H1387" t="s">
        <v>10</v>
      </c>
      <c r="J1387" t="s">
        <v>11</v>
      </c>
      <c r="K1387" s="21">
        <v>17510</v>
      </c>
    </row>
    <row r="1388" spans="1:11" x14ac:dyDescent="0.25">
      <c r="A1388">
        <v>13198</v>
      </c>
      <c r="B1388" t="s">
        <v>1565</v>
      </c>
      <c r="C1388" s="5">
        <v>43571.520833333336</v>
      </c>
      <c r="D1388" t="s">
        <v>114</v>
      </c>
      <c r="E1388" t="s">
        <v>133</v>
      </c>
      <c r="F1388" t="s">
        <v>9</v>
      </c>
      <c r="G1388">
        <v>45</v>
      </c>
      <c r="H1388" t="s">
        <v>10</v>
      </c>
      <c r="J1388" t="s">
        <v>11</v>
      </c>
      <c r="K1388" s="21">
        <v>15896</v>
      </c>
    </row>
    <row r="1389" spans="1:11" x14ac:dyDescent="0.25">
      <c r="A1389">
        <v>35972</v>
      </c>
      <c r="B1389" t="s">
        <v>980</v>
      </c>
      <c r="C1389" s="5">
        <v>43578.40625</v>
      </c>
      <c r="D1389" t="s">
        <v>114</v>
      </c>
      <c r="E1389" t="s">
        <v>133</v>
      </c>
      <c r="F1389" t="s">
        <v>9</v>
      </c>
      <c r="G1389">
        <v>45</v>
      </c>
      <c r="H1389" t="s">
        <v>10</v>
      </c>
      <c r="J1389" t="s">
        <v>11</v>
      </c>
      <c r="K1389" s="21">
        <v>19490</v>
      </c>
    </row>
    <row r="1390" spans="1:11" x14ac:dyDescent="0.25">
      <c r="A1390">
        <v>23981</v>
      </c>
      <c r="B1390" t="s">
        <v>30</v>
      </c>
      <c r="C1390" s="5">
        <v>43578.583333333336</v>
      </c>
      <c r="D1390" t="s">
        <v>114</v>
      </c>
      <c r="E1390" t="s">
        <v>133</v>
      </c>
      <c r="F1390" t="s">
        <v>9</v>
      </c>
      <c r="G1390">
        <v>45</v>
      </c>
      <c r="H1390" t="s">
        <v>10</v>
      </c>
      <c r="J1390" t="s">
        <v>11</v>
      </c>
      <c r="K1390" s="21">
        <v>27614</v>
      </c>
    </row>
    <row r="1391" spans="1:11" x14ac:dyDescent="0.25">
      <c r="A1391">
        <v>32761</v>
      </c>
      <c r="B1391" t="s">
        <v>289</v>
      </c>
      <c r="C1391" s="5">
        <v>43578.645833333336</v>
      </c>
      <c r="D1391" t="s">
        <v>114</v>
      </c>
      <c r="E1391" t="s">
        <v>133</v>
      </c>
      <c r="F1391" t="s">
        <v>9</v>
      </c>
      <c r="G1391">
        <v>45</v>
      </c>
      <c r="H1391" t="s">
        <v>10</v>
      </c>
      <c r="I1391">
        <v>0</v>
      </c>
      <c r="J1391" t="s">
        <v>11</v>
      </c>
      <c r="K1391" s="21">
        <v>20622</v>
      </c>
    </row>
    <row r="1392" spans="1:11" x14ac:dyDescent="0.25">
      <c r="A1392">
        <v>3985</v>
      </c>
      <c r="B1392" t="s">
        <v>1581</v>
      </c>
      <c r="C1392" s="5">
        <v>43579.375</v>
      </c>
      <c r="D1392" t="s">
        <v>114</v>
      </c>
      <c r="E1392" t="s">
        <v>133</v>
      </c>
      <c r="F1392" t="s">
        <v>9</v>
      </c>
      <c r="G1392">
        <v>45</v>
      </c>
      <c r="H1392" t="s">
        <v>10</v>
      </c>
      <c r="I1392">
        <v>0</v>
      </c>
      <c r="J1392" t="s">
        <v>11</v>
      </c>
      <c r="K1392" s="21">
        <v>23936</v>
      </c>
    </row>
    <row r="1393" spans="1:11" x14ac:dyDescent="0.25">
      <c r="A1393">
        <v>12430</v>
      </c>
      <c r="B1393" t="s">
        <v>351</v>
      </c>
      <c r="C1393" s="5">
        <v>43556.375</v>
      </c>
      <c r="D1393" t="s">
        <v>114</v>
      </c>
      <c r="E1393" t="s">
        <v>133</v>
      </c>
      <c r="F1393" t="s">
        <v>9</v>
      </c>
      <c r="G1393">
        <v>60</v>
      </c>
      <c r="H1393" t="s">
        <v>10</v>
      </c>
      <c r="I1393">
        <v>0</v>
      </c>
      <c r="J1393" t="s">
        <v>11</v>
      </c>
      <c r="K1393" s="21">
        <v>33941</v>
      </c>
    </row>
    <row r="1394" spans="1:11" x14ac:dyDescent="0.25">
      <c r="A1394">
        <v>12247</v>
      </c>
      <c r="B1394" t="s">
        <v>1163</v>
      </c>
      <c r="C1394" s="5">
        <v>43556.552083333336</v>
      </c>
      <c r="D1394" t="s">
        <v>114</v>
      </c>
      <c r="E1394" t="s">
        <v>133</v>
      </c>
      <c r="F1394" t="s">
        <v>9</v>
      </c>
      <c r="G1394">
        <v>60</v>
      </c>
      <c r="H1394" t="s">
        <v>10</v>
      </c>
      <c r="I1394">
        <v>0</v>
      </c>
      <c r="J1394" t="s">
        <v>11</v>
      </c>
      <c r="K1394" s="21">
        <v>17383</v>
      </c>
    </row>
    <row r="1395" spans="1:11" x14ac:dyDescent="0.25">
      <c r="A1395">
        <v>28212</v>
      </c>
      <c r="B1395" t="s">
        <v>35</v>
      </c>
      <c r="C1395" s="5">
        <v>43556.645833333336</v>
      </c>
      <c r="D1395" t="s">
        <v>114</v>
      </c>
      <c r="E1395" t="s">
        <v>133</v>
      </c>
      <c r="F1395" t="s">
        <v>9</v>
      </c>
      <c r="G1395">
        <v>60</v>
      </c>
      <c r="H1395" t="s">
        <v>10</v>
      </c>
      <c r="I1395">
        <v>0</v>
      </c>
      <c r="J1395" t="s">
        <v>11</v>
      </c>
      <c r="K1395" s="21">
        <v>32991</v>
      </c>
    </row>
    <row r="1396" spans="1:11" x14ac:dyDescent="0.25">
      <c r="A1396">
        <v>35360</v>
      </c>
      <c r="B1396" t="s">
        <v>1174</v>
      </c>
      <c r="C1396" s="5">
        <v>43558.427083333336</v>
      </c>
      <c r="D1396" t="s">
        <v>114</v>
      </c>
      <c r="E1396" t="s">
        <v>133</v>
      </c>
      <c r="F1396" t="s">
        <v>9</v>
      </c>
      <c r="G1396">
        <v>60</v>
      </c>
      <c r="H1396" t="s">
        <v>10</v>
      </c>
      <c r="J1396" t="s">
        <v>11</v>
      </c>
      <c r="K1396" s="21">
        <v>34782</v>
      </c>
    </row>
    <row r="1397" spans="1:11" x14ac:dyDescent="0.25">
      <c r="A1397">
        <v>36371</v>
      </c>
      <c r="B1397" t="s">
        <v>1569</v>
      </c>
      <c r="C1397" s="5">
        <v>43563.520833333336</v>
      </c>
      <c r="D1397" t="s">
        <v>114</v>
      </c>
      <c r="E1397" t="s">
        <v>133</v>
      </c>
      <c r="F1397" t="s">
        <v>9</v>
      </c>
      <c r="G1397">
        <v>60</v>
      </c>
      <c r="H1397" t="s">
        <v>10</v>
      </c>
      <c r="J1397" t="s">
        <v>11</v>
      </c>
      <c r="K1397" s="21">
        <v>20615</v>
      </c>
    </row>
    <row r="1398" spans="1:11" x14ac:dyDescent="0.25">
      <c r="A1398">
        <v>676</v>
      </c>
      <c r="B1398" t="s">
        <v>560</v>
      </c>
      <c r="C1398" s="5">
        <v>43570.364583333336</v>
      </c>
      <c r="D1398" t="s">
        <v>114</v>
      </c>
      <c r="E1398" t="s">
        <v>133</v>
      </c>
      <c r="F1398" t="s">
        <v>9</v>
      </c>
      <c r="G1398">
        <v>60</v>
      </c>
      <c r="H1398" t="s">
        <v>10</v>
      </c>
      <c r="J1398" t="s">
        <v>11</v>
      </c>
      <c r="K1398" s="21">
        <v>19100</v>
      </c>
    </row>
    <row r="1399" spans="1:11" x14ac:dyDescent="0.25">
      <c r="A1399">
        <v>23981</v>
      </c>
      <c r="B1399" t="s">
        <v>30</v>
      </c>
      <c r="C1399" s="5">
        <v>43572.458333333336</v>
      </c>
      <c r="D1399" t="s">
        <v>114</v>
      </c>
      <c r="E1399" t="s">
        <v>133</v>
      </c>
      <c r="F1399" t="s">
        <v>9</v>
      </c>
      <c r="G1399">
        <v>60</v>
      </c>
      <c r="H1399" t="s">
        <v>10</v>
      </c>
      <c r="J1399" t="s">
        <v>11</v>
      </c>
      <c r="K1399" s="21">
        <v>27614</v>
      </c>
    </row>
    <row r="1400" spans="1:11" x14ac:dyDescent="0.25">
      <c r="A1400">
        <v>26223</v>
      </c>
      <c r="B1400" t="s">
        <v>1166</v>
      </c>
      <c r="C1400" s="5">
        <v>43578.364583333336</v>
      </c>
      <c r="D1400" t="s">
        <v>114</v>
      </c>
      <c r="E1400" t="s">
        <v>133</v>
      </c>
      <c r="F1400" t="s">
        <v>9</v>
      </c>
      <c r="G1400">
        <v>60</v>
      </c>
      <c r="H1400" t="s">
        <v>10</v>
      </c>
      <c r="I1400">
        <v>0</v>
      </c>
      <c r="J1400" t="s">
        <v>11</v>
      </c>
      <c r="K1400" s="21">
        <v>19542</v>
      </c>
    </row>
    <row r="1401" spans="1:11" x14ac:dyDescent="0.25">
      <c r="A1401">
        <v>15406</v>
      </c>
      <c r="B1401" t="s">
        <v>982</v>
      </c>
      <c r="C1401" s="5">
        <v>43563.645833333336</v>
      </c>
      <c r="D1401" t="s">
        <v>114</v>
      </c>
      <c r="E1401" t="s">
        <v>133</v>
      </c>
      <c r="F1401" t="s">
        <v>9</v>
      </c>
      <c r="G1401">
        <v>75</v>
      </c>
      <c r="H1401" t="s">
        <v>10</v>
      </c>
      <c r="I1401">
        <v>0</v>
      </c>
      <c r="J1401" t="s">
        <v>11</v>
      </c>
      <c r="K1401" s="21">
        <v>23522</v>
      </c>
    </row>
    <row r="1402" spans="1:11" x14ac:dyDescent="0.25">
      <c r="A1402">
        <v>11510</v>
      </c>
      <c r="B1402" t="s">
        <v>858</v>
      </c>
      <c r="C1402" s="5">
        <v>43565.364583333336</v>
      </c>
      <c r="D1402" t="s">
        <v>114</v>
      </c>
      <c r="E1402" t="s">
        <v>133</v>
      </c>
      <c r="F1402" t="s">
        <v>9</v>
      </c>
      <c r="G1402">
        <v>75</v>
      </c>
      <c r="H1402" t="s">
        <v>10</v>
      </c>
      <c r="J1402" t="s">
        <v>11</v>
      </c>
      <c r="K1402" s="21">
        <v>18176</v>
      </c>
    </row>
    <row r="1403" spans="1:11" x14ac:dyDescent="0.25">
      <c r="A1403">
        <v>23234</v>
      </c>
      <c r="B1403" t="s">
        <v>1171</v>
      </c>
      <c r="C1403" s="5">
        <v>43570.40625</v>
      </c>
      <c r="D1403" t="s">
        <v>114</v>
      </c>
      <c r="E1403" t="s">
        <v>133</v>
      </c>
      <c r="F1403" t="s">
        <v>9</v>
      </c>
      <c r="G1403">
        <v>75</v>
      </c>
      <c r="H1403" t="s">
        <v>10</v>
      </c>
      <c r="I1403">
        <v>0</v>
      </c>
      <c r="J1403" t="s">
        <v>11</v>
      </c>
      <c r="K1403" s="21">
        <v>21175</v>
      </c>
    </row>
    <row r="1404" spans="1:11" x14ac:dyDescent="0.25">
      <c r="A1404">
        <v>31969</v>
      </c>
      <c r="B1404" t="s">
        <v>346</v>
      </c>
      <c r="C1404" s="5">
        <v>43570.59375</v>
      </c>
      <c r="D1404" t="s">
        <v>114</v>
      </c>
      <c r="E1404" t="s">
        <v>133</v>
      </c>
      <c r="F1404" t="s">
        <v>9</v>
      </c>
      <c r="G1404">
        <v>75</v>
      </c>
      <c r="H1404" t="s">
        <v>10</v>
      </c>
      <c r="I1404">
        <v>0</v>
      </c>
      <c r="J1404" t="s">
        <v>11</v>
      </c>
      <c r="K1404" s="21">
        <v>34940</v>
      </c>
    </row>
    <row r="1405" spans="1:11" x14ac:dyDescent="0.25">
      <c r="A1405">
        <v>35360</v>
      </c>
      <c r="B1405" t="s">
        <v>1174</v>
      </c>
      <c r="C1405" s="5">
        <v>43571.385416666664</v>
      </c>
      <c r="D1405" t="s">
        <v>114</v>
      </c>
      <c r="E1405" t="s">
        <v>133</v>
      </c>
      <c r="F1405" t="s">
        <v>9</v>
      </c>
      <c r="G1405">
        <v>75</v>
      </c>
      <c r="H1405" t="s">
        <v>10</v>
      </c>
      <c r="J1405" t="s">
        <v>11</v>
      </c>
      <c r="K1405" s="21">
        <v>34782</v>
      </c>
    </row>
    <row r="1406" spans="1:11" x14ac:dyDescent="0.25">
      <c r="A1406">
        <v>36008</v>
      </c>
      <c r="B1406" t="s">
        <v>1167</v>
      </c>
      <c r="C1406" s="5">
        <v>43571.447916666664</v>
      </c>
      <c r="D1406" t="s">
        <v>114</v>
      </c>
      <c r="E1406" t="s">
        <v>133</v>
      </c>
      <c r="F1406" t="s">
        <v>9</v>
      </c>
      <c r="G1406">
        <v>75</v>
      </c>
      <c r="H1406" t="s">
        <v>10</v>
      </c>
      <c r="J1406" t="s">
        <v>11</v>
      </c>
      <c r="K1406" s="21">
        <v>17777</v>
      </c>
    </row>
    <row r="1407" spans="1:11" x14ac:dyDescent="0.25">
      <c r="A1407">
        <v>12433</v>
      </c>
      <c r="B1407" t="s">
        <v>639</v>
      </c>
      <c r="C1407" s="5">
        <v>43571.572916666664</v>
      </c>
      <c r="D1407" t="s">
        <v>114</v>
      </c>
      <c r="E1407" t="s">
        <v>133</v>
      </c>
      <c r="F1407" t="s">
        <v>9</v>
      </c>
      <c r="G1407">
        <v>75</v>
      </c>
      <c r="H1407" t="s">
        <v>10</v>
      </c>
      <c r="J1407" t="s">
        <v>11</v>
      </c>
      <c r="K1407" s="21">
        <v>35911</v>
      </c>
    </row>
    <row r="1408" spans="1:11" x14ac:dyDescent="0.25">
      <c r="A1408">
        <v>23234</v>
      </c>
      <c r="B1408" t="s">
        <v>1171</v>
      </c>
      <c r="C1408" s="5">
        <v>43579.4375</v>
      </c>
      <c r="D1408" t="s">
        <v>114</v>
      </c>
      <c r="E1408" t="s">
        <v>133</v>
      </c>
      <c r="F1408" t="s">
        <v>9</v>
      </c>
      <c r="G1408">
        <v>75</v>
      </c>
      <c r="H1408" t="s">
        <v>10</v>
      </c>
      <c r="I1408">
        <v>0</v>
      </c>
      <c r="J1408" t="s">
        <v>11</v>
      </c>
      <c r="K1408" s="21">
        <v>21175</v>
      </c>
    </row>
    <row r="1409" spans="1:11" x14ac:dyDescent="0.25">
      <c r="A1409">
        <v>31901</v>
      </c>
      <c r="B1409" t="s">
        <v>609</v>
      </c>
      <c r="C1409" s="5">
        <v>43556.583333333336</v>
      </c>
      <c r="D1409" t="s">
        <v>114</v>
      </c>
      <c r="E1409" t="s">
        <v>133</v>
      </c>
      <c r="F1409" t="s">
        <v>9</v>
      </c>
      <c r="G1409">
        <v>90</v>
      </c>
      <c r="H1409" t="s">
        <v>10</v>
      </c>
      <c r="J1409" t="s">
        <v>11</v>
      </c>
      <c r="K1409" s="21">
        <v>32519</v>
      </c>
    </row>
    <row r="1410" spans="1:11" x14ac:dyDescent="0.25">
      <c r="A1410">
        <v>35537</v>
      </c>
      <c r="B1410" t="s">
        <v>909</v>
      </c>
      <c r="C1410" s="5">
        <v>43558.5625</v>
      </c>
      <c r="D1410" t="s">
        <v>114</v>
      </c>
      <c r="E1410" t="s">
        <v>133</v>
      </c>
      <c r="F1410" t="s">
        <v>9</v>
      </c>
      <c r="G1410">
        <v>150</v>
      </c>
      <c r="H1410" t="s">
        <v>10</v>
      </c>
      <c r="J1410" t="s">
        <v>11</v>
      </c>
      <c r="K1410" s="21">
        <v>31713</v>
      </c>
    </row>
    <row r="1411" spans="1:11" x14ac:dyDescent="0.25">
      <c r="A1411">
        <v>35537</v>
      </c>
      <c r="B1411" t="s">
        <v>909</v>
      </c>
      <c r="C1411" s="5">
        <v>43565.5625</v>
      </c>
      <c r="D1411" t="s">
        <v>114</v>
      </c>
      <c r="E1411" t="s">
        <v>133</v>
      </c>
      <c r="F1411" t="s">
        <v>9</v>
      </c>
      <c r="G1411">
        <v>150</v>
      </c>
      <c r="H1411" t="s">
        <v>10</v>
      </c>
      <c r="J1411" t="s">
        <v>11</v>
      </c>
      <c r="K1411" s="21">
        <v>31713</v>
      </c>
    </row>
    <row r="1412" spans="1:11" x14ac:dyDescent="0.25">
      <c r="A1412" s="26">
        <v>29659</v>
      </c>
      <c r="B1412" s="26" t="s">
        <v>1175</v>
      </c>
      <c r="C1412" s="107">
        <v>43578.40625</v>
      </c>
      <c r="D1412" s="26" t="s">
        <v>114</v>
      </c>
      <c r="E1412" t="s">
        <v>133</v>
      </c>
      <c r="F1412" s="26" t="s">
        <v>9</v>
      </c>
      <c r="G1412" s="26">
        <v>45</v>
      </c>
      <c r="H1412" s="26" t="s">
        <v>10</v>
      </c>
      <c r="I1412" s="26"/>
      <c r="J1412" s="26" t="s">
        <v>11</v>
      </c>
      <c r="K1412" s="108">
        <v>18992</v>
      </c>
    </row>
    <row r="1413" spans="1:11" x14ac:dyDescent="0.25">
      <c r="A1413">
        <v>32328</v>
      </c>
      <c r="B1413" t="s">
        <v>59</v>
      </c>
      <c r="C1413" s="5">
        <v>43580.395833333336</v>
      </c>
      <c r="D1413" t="s">
        <v>116</v>
      </c>
      <c r="E1413" t="s">
        <v>135</v>
      </c>
      <c r="F1413" t="s">
        <v>9</v>
      </c>
      <c r="G1413">
        <v>15</v>
      </c>
      <c r="H1413" t="s">
        <v>10</v>
      </c>
      <c r="J1413" t="s">
        <v>11</v>
      </c>
      <c r="K1413" s="21">
        <v>34254</v>
      </c>
    </row>
    <row r="1414" spans="1:11" x14ac:dyDescent="0.25">
      <c r="A1414">
        <v>4950</v>
      </c>
      <c r="B1414" t="s">
        <v>1560</v>
      </c>
      <c r="C1414" s="5">
        <v>43556.40625</v>
      </c>
      <c r="D1414" t="s">
        <v>116</v>
      </c>
      <c r="E1414" t="s">
        <v>135</v>
      </c>
      <c r="F1414" t="s">
        <v>9</v>
      </c>
      <c r="G1414">
        <v>30</v>
      </c>
      <c r="H1414" t="s">
        <v>10</v>
      </c>
      <c r="J1414" t="s">
        <v>11</v>
      </c>
      <c r="K1414" s="21">
        <v>24157</v>
      </c>
    </row>
    <row r="1415" spans="1:11" x14ac:dyDescent="0.25">
      <c r="A1415">
        <v>2098</v>
      </c>
      <c r="B1415" t="s">
        <v>1283</v>
      </c>
      <c r="C1415" s="5">
        <v>43557.34375</v>
      </c>
      <c r="D1415" t="s">
        <v>116</v>
      </c>
      <c r="E1415" t="s">
        <v>135</v>
      </c>
      <c r="F1415" t="s">
        <v>9</v>
      </c>
      <c r="G1415">
        <v>30</v>
      </c>
      <c r="H1415" t="s">
        <v>10</v>
      </c>
      <c r="J1415" t="s">
        <v>11</v>
      </c>
      <c r="K1415" s="21">
        <v>18354</v>
      </c>
    </row>
    <row r="1416" spans="1:11" x14ac:dyDescent="0.25">
      <c r="A1416">
        <v>9747</v>
      </c>
      <c r="B1416" t="s">
        <v>1589</v>
      </c>
      <c r="C1416" s="5">
        <v>43558.416666666664</v>
      </c>
      <c r="D1416" t="s">
        <v>116</v>
      </c>
      <c r="E1416" t="s">
        <v>135</v>
      </c>
      <c r="F1416" t="s">
        <v>9</v>
      </c>
      <c r="G1416">
        <v>30</v>
      </c>
      <c r="H1416" t="s">
        <v>10</v>
      </c>
      <c r="I1416">
        <v>0</v>
      </c>
      <c r="J1416" t="s">
        <v>11</v>
      </c>
      <c r="K1416" s="21">
        <v>16323</v>
      </c>
    </row>
    <row r="1417" spans="1:11" x14ac:dyDescent="0.25">
      <c r="A1417">
        <v>31939</v>
      </c>
      <c r="B1417" t="s">
        <v>1370</v>
      </c>
      <c r="C1417" s="5">
        <v>43558.520833333336</v>
      </c>
      <c r="D1417" t="s">
        <v>116</v>
      </c>
      <c r="E1417" t="s">
        <v>135</v>
      </c>
      <c r="F1417" t="s">
        <v>9</v>
      </c>
      <c r="G1417">
        <v>30</v>
      </c>
      <c r="H1417" t="s">
        <v>10</v>
      </c>
      <c r="J1417" t="s">
        <v>11</v>
      </c>
      <c r="K1417" s="21">
        <v>40716</v>
      </c>
    </row>
    <row r="1418" spans="1:11" x14ac:dyDescent="0.25">
      <c r="A1418">
        <v>23742</v>
      </c>
      <c r="B1418" t="s">
        <v>90</v>
      </c>
      <c r="C1418" s="5">
        <v>43559.416666666664</v>
      </c>
      <c r="D1418" t="s">
        <v>116</v>
      </c>
      <c r="E1418" t="s">
        <v>135</v>
      </c>
      <c r="F1418" t="s">
        <v>9</v>
      </c>
      <c r="G1418">
        <v>30</v>
      </c>
      <c r="H1418" t="s">
        <v>10</v>
      </c>
      <c r="J1418" t="s">
        <v>11</v>
      </c>
      <c r="K1418" s="21">
        <v>35457</v>
      </c>
    </row>
    <row r="1419" spans="1:11" x14ac:dyDescent="0.25">
      <c r="A1419">
        <v>34901</v>
      </c>
      <c r="B1419" t="s">
        <v>510</v>
      </c>
      <c r="C1419" s="5">
        <v>43563.40625</v>
      </c>
      <c r="D1419" t="s">
        <v>116</v>
      </c>
      <c r="E1419" t="s">
        <v>135</v>
      </c>
      <c r="F1419" t="s">
        <v>269</v>
      </c>
      <c r="G1419">
        <v>30</v>
      </c>
      <c r="H1419" t="s">
        <v>10</v>
      </c>
      <c r="J1419" t="s">
        <v>11</v>
      </c>
      <c r="K1419" s="21">
        <v>19729</v>
      </c>
    </row>
    <row r="1420" spans="1:11" x14ac:dyDescent="0.25">
      <c r="A1420">
        <v>28383</v>
      </c>
      <c r="B1420" t="s">
        <v>1591</v>
      </c>
      <c r="C1420" s="5">
        <v>43563.458333333336</v>
      </c>
      <c r="D1420" t="s">
        <v>116</v>
      </c>
      <c r="E1420" t="s">
        <v>135</v>
      </c>
      <c r="F1420" t="s">
        <v>269</v>
      </c>
      <c r="G1420">
        <v>30</v>
      </c>
      <c r="H1420" t="s">
        <v>10</v>
      </c>
      <c r="J1420" t="s">
        <v>11</v>
      </c>
      <c r="K1420" s="21">
        <v>19394</v>
      </c>
    </row>
    <row r="1421" spans="1:11" x14ac:dyDescent="0.25">
      <c r="A1421">
        <v>31156</v>
      </c>
      <c r="B1421" t="s">
        <v>1592</v>
      </c>
      <c r="C1421" s="5">
        <v>43563.479166666664</v>
      </c>
      <c r="D1421" t="s">
        <v>116</v>
      </c>
      <c r="E1421" t="s">
        <v>135</v>
      </c>
      <c r="F1421" t="s">
        <v>269</v>
      </c>
      <c r="G1421">
        <v>30</v>
      </c>
      <c r="H1421" t="s">
        <v>10</v>
      </c>
      <c r="J1421" t="s">
        <v>11</v>
      </c>
      <c r="K1421" s="21">
        <v>18530</v>
      </c>
    </row>
    <row r="1422" spans="1:11" x14ac:dyDescent="0.25">
      <c r="A1422">
        <v>30348</v>
      </c>
      <c r="B1422" t="s">
        <v>1594</v>
      </c>
      <c r="C1422" s="5">
        <v>43563.59375</v>
      </c>
      <c r="D1422" t="s">
        <v>116</v>
      </c>
      <c r="E1422" t="s">
        <v>135</v>
      </c>
      <c r="F1422" t="s">
        <v>269</v>
      </c>
      <c r="G1422">
        <v>30</v>
      </c>
      <c r="H1422" t="s">
        <v>10</v>
      </c>
      <c r="I1422">
        <v>0</v>
      </c>
      <c r="J1422" t="s">
        <v>11</v>
      </c>
      <c r="K1422" s="21">
        <v>19513</v>
      </c>
    </row>
    <row r="1423" spans="1:11" x14ac:dyDescent="0.25">
      <c r="A1423">
        <v>36036</v>
      </c>
      <c r="B1423" t="s">
        <v>476</v>
      </c>
      <c r="C1423" s="5">
        <v>43563.65625</v>
      </c>
      <c r="D1423" t="s">
        <v>116</v>
      </c>
      <c r="E1423" t="s">
        <v>135</v>
      </c>
      <c r="F1423" t="s">
        <v>269</v>
      </c>
      <c r="G1423">
        <v>30</v>
      </c>
      <c r="H1423" t="s">
        <v>10</v>
      </c>
      <c r="J1423" t="s">
        <v>11</v>
      </c>
      <c r="K1423" s="21">
        <v>24216</v>
      </c>
    </row>
    <row r="1424" spans="1:11" x14ac:dyDescent="0.25">
      <c r="A1424">
        <v>18870</v>
      </c>
      <c r="B1424" t="s">
        <v>304</v>
      </c>
      <c r="C1424" s="5">
        <v>43564.34375</v>
      </c>
      <c r="D1424" t="s">
        <v>116</v>
      </c>
      <c r="E1424" t="s">
        <v>135</v>
      </c>
      <c r="F1424" t="s">
        <v>9</v>
      </c>
      <c r="G1424">
        <v>30</v>
      </c>
      <c r="H1424" t="s">
        <v>10</v>
      </c>
      <c r="J1424" t="s">
        <v>11</v>
      </c>
      <c r="K1424" s="21">
        <v>22098</v>
      </c>
    </row>
    <row r="1425" spans="1:11" x14ac:dyDescent="0.25">
      <c r="A1425">
        <v>3552</v>
      </c>
      <c r="B1425" t="s">
        <v>714</v>
      </c>
      <c r="C1425" s="5">
        <v>43565.479166666664</v>
      </c>
      <c r="D1425" t="s">
        <v>116</v>
      </c>
      <c r="E1425" t="s">
        <v>135</v>
      </c>
      <c r="F1425" t="s">
        <v>9</v>
      </c>
      <c r="G1425">
        <v>30</v>
      </c>
      <c r="H1425" t="s">
        <v>10</v>
      </c>
      <c r="J1425" t="s">
        <v>11</v>
      </c>
      <c r="K1425" s="21">
        <v>33411</v>
      </c>
    </row>
    <row r="1426" spans="1:11" x14ac:dyDescent="0.25">
      <c r="A1426">
        <v>908</v>
      </c>
      <c r="B1426" t="s">
        <v>1598</v>
      </c>
      <c r="C1426" s="5">
        <v>43567.5625</v>
      </c>
      <c r="D1426" t="s">
        <v>116</v>
      </c>
      <c r="E1426" t="s">
        <v>135</v>
      </c>
      <c r="F1426" t="s">
        <v>9</v>
      </c>
      <c r="G1426">
        <v>30</v>
      </c>
      <c r="H1426" t="s">
        <v>10</v>
      </c>
      <c r="J1426" t="s">
        <v>11</v>
      </c>
      <c r="K1426" s="21">
        <v>24382</v>
      </c>
    </row>
    <row r="1427" spans="1:11" x14ac:dyDescent="0.25">
      <c r="A1427">
        <v>3283</v>
      </c>
      <c r="B1427" t="s">
        <v>842</v>
      </c>
      <c r="C1427" s="5">
        <v>43567.583333333336</v>
      </c>
      <c r="D1427" t="s">
        <v>116</v>
      </c>
      <c r="E1427" t="s">
        <v>135</v>
      </c>
      <c r="F1427" t="s">
        <v>9</v>
      </c>
      <c r="G1427">
        <v>30</v>
      </c>
      <c r="H1427" t="s">
        <v>10</v>
      </c>
      <c r="J1427" t="s">
        <v>11</v>
      </c>
      <c r="K1427" s="21">
        <v>28698</v>
      </c>
    </row>
    <row r="1428" spans="1:11" x14ac:dyDescent="0.25">
      <c r="A1428">
        <v>7041</v>
      </c>
      <c r="B1428" t="s">
        <v>1600</v>
      </c>
      <c r="C1428" s="5">
        <v>43570.645833333336</v>
      </c>
      <c r="D1428" t="s">
        <v>116</v>
      </c>
      <c r="E1428" t="s">
        <v>135</v>
      </c>
      <c r="F1428" t="s">
        <v>9</v>
      </c>
      <c r="G1428">
        <v>30</v>
      </c>
      <c r="H1428" t="s">
        <v>10</v>
      </c>
      <c r="J1428" t="s">
        <v>11</v>
      </c>
      <c r="K1428" s="21">
        <v>33930</v>
      </c>
    </row>
    <row r="1429" spans="1:11" x14ac:dyDescent="0.25">
      <c r="A1429">
        <v>2630</v>
      </c>
      <c r="B1429" t="s">
        <v>1602</v>
      </c>
      <c r="C1429" s="5">
        <v>43571.375</v>
      </c>
      <c r="D1429" t="s">
        <v>116</v>
      </c>
      <c r="E1429" t="s">
        <v>135</v>
      </c>
      <c r="F1429" t="s">
        <v>9</v>
      </c>
      <c r="G1429">
        <v>30</v>
      </c>
      <c r="H1429" t="s">
        <v>10</v>
      </c>
      <c r="J1429" t="s">
        <v>11</v>
      </c>
      <c r="K1429" s="21">
        <v>18332</v>
      </c>
    </row>
    <row r="1430" spans="1:11" x14ac:dyDescent="0.25">
      <c r="A1430">
        <v>3563</v>
      </c>
      <c r="B1430" t="s">
        <v>1603</v>
      </c>
      <c r="C1430" s="5">
        <v>43571.395833333336</v>
      </c>
      <c r="D1430" t="s">
        <v>116</v>
      </c>
      <c r="E1430" t="s">
        <v>135</v>
      </c>
      <c r="F1430" t="s">
        <v>9</v>
      </c>
      <c r="G1430">
        <v>30</v>
      </c>
      <c r="H1430" t="s">
        <v>10</v>
      </c>
      <c r="J1430" t="s">
        <v>11</v>
      </c>
      <c r="K1430" s="21">
        <v>20534</v>
      </c>
    </row>
    <row r="1431" spans="1:11" x14ac:dyDescent="0.25">
      <c r="A1431">
        <v>9479</v>
      </c>
      <c r="B1431" t="s">
        <v>330</v>
      </c>
      <c r="C1431" s="5">
        <v>43571.479166666664</v>
      </c>
      <c r="D1431" t="s">
        <v>116</v>
      </c>
      <c r="E1431" t="s">
        <v>135</v>
      </c>
      <c r="F1431" t="s">
        <v>9</v>
      </c>
      <c r="G1431">
        <v>30</v>
      </c>
      <c r="H1431" t="s">
        <v>10</v>
      </c>
      <c r="J1431" t="s">
        <v>11</v>
      </c>
      <c r="K1431" s="21">
        <v>20253</v>
      </c>
    </row>
    <row r="1432" spans="1:11" x14ac:dyDescent="0.25">
      <c r="A1432">
        <v>8383</v>
      </c>
      <c r="B1432" t="s">
        <v>782</v>
      </c>
      <c r="C1432" s="5">
        <v>43573.520833333336</v>
      </c>
      <c r="D1432" t="s">
        <v>116</v>
      </c>
      <c r="E1432" t="s">
        <v>135</v>
      </c>
      <c r="F1432" t="s">
        <v>9</v>
      </c>
      <c r="G1432">
        <v>30</v>
      </c>
      <c r="H1432" t="s">
        <v>10</v>
      </c>
      <c r="J1432" t="s">
        <v>11</v>
      </c>
      <c r="K1432" s="21">
        <v>17580</v>
      </c>
    </row>
    <row r="1433" spans="1:11" x14ac:dyDescent="0.25">
      <c r="A1433">
        <v>35780</v>
      </c>
      <c r="B1433" t="s">
        <v>930</v>
      </c>
      <c r="C1433" s="5">
        <v>43573.625</v>
      </c>
      <c r="D1433" t="s">
        <v>116</v>
      </c>
      <c r="E1433" t="s">
        <v>135</v>
      </c>
      <c r="F1433" t="s">
        <v>9</v>
      </c>
      <c r="G1433">
        <v>30</v>
      </c>
      <c r="H1433" t="s">
        <v>10</v>
      </c>
      <c r="J1433" t="s">
        <v>11</v>
      </c>
      <c r="K1433" s="21">
        <v>39449</v>
      </c>
    </row>
    <row r="1434" spans="1:11" x14ac:dyDescent="0.25">
      <c r="A1434">
        <v>3342</v>
      </c>
      <c r="B1434" t="s">
        <v>723</v>
      </c>
      <c r="C1434" s="5">
        <v>43573.645833333336</v>
      </c>
      <c r="D1434" t="s">
        <v>116</v>
      </c>
      <c r="E1434" t="s">
        <v>135</v>
      </c>
      <c r="F1434" t="s">
        <v>9</v>
      </c>
      <c r="G1434">
        <v>30</v>
      </c>
      <c r="H1434" t="s">
        <v>10</v>
      </c>
      <c r="J1434" t="s">
        <v>11</v>
      </c>
      <c r="K1434" s="21">
        <v>26693</v>
      </c>
    </row>
    <row r="1435" spans="1:11" x14ac:dyDescent="0.25">
      <c r="A1435">
        <v>9343</v>
      </c>
      <c r="B1435" t="s">
        <v>1583</v>
      </c>
      <c r="C1435" s="5">
        <v>43579.645833333336</v>
      </c>
      <c r="D1435" t="s">
        <v>116</v>
      </c>
      <c r="E1435" t="s">
        <v>135</v>
      </c>
      <c r="F1435" t="s">
        <v>9</v>
      </c>
      <c r="G1435">
        <v>30</v>
      </c>
      <c r="H1435" t="s">
        <v>10</v>
      </c>
      <c r="J1435" t="s">
        <v>11</v>
      </c>
      <c r="K1435" s="21">
        <v>12138</v>
      </c>
    </row>
    <row r="1436" spans="1:11" x14ac:dyDescent="0.25">
      <c r="A1436">
        <v>3342</v>
      </c>
      <c r="B1436" t="s">
        <v>723</v>
      </c>
      <c r="C1436" s="5">
        <v>43580.375</v>
      </c>
      <c r="D1436" t="s">
        <v>116</v>
      </c>
      <c r="E1436" t="s">
        <v>135</v>
      </c>
      <c r="F1436" t="s">
        <v>9</v>
      </c>
      <c r="G1436">
        <v>30</v>
      </c>
      <c r="H1436" t="s">
        <v>10</v>
      </c>
      <c r="J1436" t="s">
        <v>11</v>
      </c>
      <c r="K1436" s="21">
        <v>26693</v>
      </c>
    </row>
    <row r="1437" spans="1:11" x14ac:dyDescent="0.25">
      <c r="A1437">
        <v>1358</v>
      </c>
      <c r="B1437" t="s">
        <v>355</v>
      </c>
      <c r="C1437" s="5">
        <v>43580.552083333336</v>
      </c>
      <c r="D1437" t="s">
        <v>116</v>
      </c>
      <c r="E1437" t="s">
        <v>135</v>
      </c>
      <c r="F1437" t="s">
        <v>9</v>
      </c>
      <c r="G1437">
        <v>30</v>
      </c>
      <c r="H1437" t="s">
        <v>10</v>
      </c>
      <c r="J1437" t="s">
        <v>11</v>
      </c>
      <c r="K1437" s="21">
        <v>20943</v>
      </c>
    </row>
    <row r="1438" spans="1:11" x14ac:dyDescent="0.25">
      <c r="A1438">
        <v>29941</v>
      </c>
      <c r="B1438" t="s">
        <v>1608</v>
      </c>
      <c r="C1438" s="5">
        <v>43584.447916666664</v>
      </c>
      <c r="D1438" t="s">
        <v>116</v>
      </c>
      <c r="E1438" t="s">
        <v>135</v>
      </c>
      <c r="F1438" t="s">
        <v>9</v>
      </c>
      <c r="G1438">
        <v>30</v>
      </c>
      <c r="H1438" t="s">
        <v>10</v>
      </c>
      <c r="I1438">
        <v>0</v>
      </c>
      <c r="J1438" t="s">
        <v>11</v>
      </c>
      <c r="K1438" s="21">
        <v>40686</v>
      </c>
    </row>
    <row r="1439" spans="1:11" x14ac:dyDescent="0.25">
      <c r="A1439">
        <v>34405</v>
      </c>
      <c r="B1439" t="s">
        <v>1610</v>
      </c>
      <c r="C1439" s="5">
        <v>43584.614583333336</v>
      </c>
      <c r="D1439" t="s">
        <v>116</v>
      </c>
      <c r="E1439" t="s">
        <v>135</v>
      </c>
      <c r="F1439" t="s">
        <v>9</v>
      </c>
      <c r="G1439">
        <v>30</v>
      </c>
      <c r="H1439" t="s">
        <v>10</v>
      </c>
      <c r="J1439" t="s">
        <v>11</v>
      </c>
      <c r="K1439" s="21">
        <v>39542</v>
      </c>
    </row>
    <row r="1440" spans="1:11" x14ac:dyDescent="0.25">
      <c r="A1440">
        <v>21150</v>
      </c>
      <c r="B1440" t="s">
        <v>726</v>
      </c>
      <c r="C1440" s="5">
        <v>43585.375</v>
      </c>
      <c r="D1440" t="s">
        <v>116</v>
      </c>
      <c r="E1440" t="s">
        <v>135</v>
      </c>
      <c r="F1440" t="s">
        <v>9</v>
      </c>
      <c r="G1440">
        <v>30</v>
      </c>
      <c r="H1440" t="s">
        <v>10</v>
      </c>
      <c r="I1440">
        <v>0</v>
      </c>
      <c r="J1440" t="s">
        <v>11</v>
      </c>
      <c r="K1440" s="21">
        <v>19900</v>
      </c>
    </row>
    <row r="1441" spans="1:11" x14ac:dyDescent="0.25">
      <c r="A1441">
        <v>20266</v>
      </c>
      <c r="B1441" t="s">
        <v>1433</v>
      </c>
      <c r="C1441" s="5">
        <v>43559.520833333336</v>
      </c>
      <c r="D1441" t="s">
        <v>116</v>
      </c>
      <c r="E1441" t="s">
        <v>135</v>
      </c>
      <c r="F1441" t="s">
        <v>9</v>
      </c>
      <c r="G1441">
        <v>35</v>
      </c>
      <c r="H1441" t="s">
        <v>10</v>
      </c>
      <c r="I1441">
        <v>0</v>
      </c>
      <c r="J1441" t="s">
        <v>11</v>
      </c>
      <c r="K1441" s="21">
        <v>18425</v>
      </c>
    </row>
    <row r="1442" spans="1:11" x14ac:dyDescent="0.25">
      <c r="A1442">
        <v>10620</v>
      </c>
      <c r="B1442" t="s">
        <v>81</v>
      </c>
      <c r="C1442" s="5">
        <v>43565.520833333336</v>
      </c>
      <c r="D1442" t="s">
        <v>116</v>
      </c>
      <c r="E1442" t="s">
        <v>135</v>
      </c>
      <c r="F1442" t="s">
        <v>9</v>
      </c>
      <c r="G1442">
        <v>35</v>
      </c>
      <c r="H1442" t="s">
        <v>10</v>
      </c>
      <c r="I1442">
        <v>0</v>
      </c>
      <c r="J1442" t="s">
        <v>11</v>
      </c>
      <c r="K1442" s="21">
        <v>22892</v>
      </c>
    </row>
    <row r="1443" spans="1:11" x14ac:dyDescent="0.25">
      <c r="A1443">
        <v>12627</v>
      </c>
      <c r="B1443" t="s">
        <v>619</v>
      </c>
      <c r="C1443" s="5">
        <v>43570.552083333336</v>
      </c>
      <c r="D1443" t="s">
        <v>116</v>
      </c>
      <c r="E1443" t="s">
        <v>135</v>
      </c>
      <c r="F1443" t="s">
        <v>9</v>
      </c>
      <c r="G1443">
        <v>35</v>
      </c>
      <c r="H1443" t="s">
        <v>10</v>
      </c>
      <c r="I1443">
        <v>0</v>
      </c>
      <c r="J1443" t="s">
        <v>11</v>
      </c>
      <c r="K1443" s="21">
        <v>12287</v>
      </c>
    </row>
    <row r="1444" spans="1:11" x14ac:dyDescent="0.25">
      <c r="A1444">
        <v>11237</v>
      </c>
      <c r="B1444" t="s">
        <v>1411</v>
      </c>
      <c r="C1444" s="5">
        <v>43572.5625</v>
      </c>
      <c r="D1444" t="s">
        <v>116</v>
      </c>
      <c r="E1444" t="s">
        <v>135</v>
      </c>
      <c r="F1444" t="s">
        <v>9</v>
      </c>
      <c r="G1444">
        <v>35</v>
      </c>
      <c r="H1444" t="s">
        <v>10</v>
      </c>
      <c r="I1444">
        <v>0</v>
      </c>
      <c r="J1444" t="s">
        <v>11</v>
      </c>
      <c r="K1444" s="21">
        <v>24829</v>
      </c>
    </row>
    <row r="1445" spans="1:11" x14ac:dyDescent="0.25">
      <c r="A1445">
        <v>23046</v>
      </c>
      <c r="B1445" t="s">
        <v>660</v>
      </c>
      <c r="C1445" s="5">
        <v>43578.34375</v>
      </c>
      <c r="D1445" t="s">
        <v>116</v>
      </c>
      <c r="E1445" t="s">
        <v>135</v>
      </c>
      <c r="F1445" t="s">
        <v>9</v>
      </c>
      <c r="G1445">
        <v>35</v>
      </c>
      <c r="H1445" t="s">
        <v>10</v>
      </c>
      <c r="I1445">
        <v>0</v>
      </c>
      <c r="J1445" t="s">
        <v>11</v>
      </c>
      <c r="K1445" s="21">
        <v>30319</v>
      </c>
    </row>
    <row r="1446" spans="1:11" x14ac:dyDescent="0.25">
      <c r="A1446">
        <v>24109</v>
      </c>
      <c r="B1446" t="s">
        <v>1606</v>
      </c>
      <c r="C1446" s="5">
        <v>43579.520833333336</v>
      </c>
      <c r="D1446" t="s">
        <v>116</v>
      </c>
      <c r="E1446" t="s">
        <v>135</v>
      </c>
      <c r="F1446" t="s">
        <v>9</v>
      </c>
      <c r="G1446">
        <v>35</v>
      </c>
      <c r="H1446" t="s">
        <v>10</v>
      </c>
      <c r="I1446">
        <v>0</v>
      </c>
      <c r="J1446" t="s">
        <v>11</v>
      </c>
      <c r="K1446" s="21">
        <v>38877</v>
      </c>
    </row>
    <row r="1447" spans="1:11" x14ac:dyDescent="0.25">
      <c r="A1447">
        <v>29188</v>
      </c>
      <c r="B1447" t="s">
        <v>192</v>
      </c>
      <c r="C1447" s="5">
        <v>43556.458333333336</v>
      </c>
      <c r="D1447" t="s">
        <v>116</v>
      </c>
      <c r="E1447" t="s">
        <v>135</v>
      </c>
      <c r="F1447" t="s">
        <v>9</v>
      </c>
      <c r="G1447">
        <v>40</v>
      </c>
      <c r="H1447" t="s">
        <v>10</v>
      </c>
      <c r="I1447">
        <v>0</v>
      </c>
      <c r="J1447" t="s">
        <v>11</v>
      </c>
      <c r="K1447" s="21">
        <v>21846</v>
      </c>
    </row>
    <row r="1448" spans="1:11" x14ac:dyDescent="0.25">
      <c r="A1448">
        <v>18140</v>
      </c>
      <c r="B1448" t="s">
        <v>658</v>
      </c>
      <c r="C1448" s="5">
        <v>43580.604166666664</v>
      </c>
      <c r="D1448" t="s">
        <v>116</v>
      </c>
      <c r="E1448" t="s">
        <v>135</v>
      </c>
      <c r="F1448" t="s">
        <v>9</v>
      </c>
      <c r="G1448">
        <v>40</v>
      </c>
      <c r="H1448" t="s">
        <v>10</v>
      </c>
      <c r="I1448">
        <v>0</v>
      </c>
      <c r="J1448" t="s">
        <v>11</v>
      </c>
      <c r="K1448" s="21">
        <v>21609</v>
      </c>
    </row>
    <row r="1449" spans="1:11" x14ac:dyDescent="0.25">
      <c r="A1449">
        <v>279</v>
      </c>
      <c r="B1449" t="s">
        <v>1449</v>
      </c>
      <c r="C1449" s="5">
        <v>43556.34375</v>
      </c>
      <c r="D1449" t="s">
        <v>116</v>
      </c>
      <c r="E1449" t="s">
        <v>135</v>
      </c>
      <c r="F1449" t="s">
        <v>9</v>
      </c>
      <c r="G1449">
        <v>45</v>
      </c>
      <c r="H1449" t="s">
        <v>10</v>
      </c>
      <c r="J1449" t="s">
        <v>11</v>
      </c>
      <c r="K1449" s="21">
        <v>32580</v>
      </c>
    </row>
    <row r="1450" spans="1:11" x14ac:dyDescent="0.25">
      <c r="A1450">
        <v>17714</v>
      </c>
      <c r="B1450" t="s">
        <v>215</v>
      </c>
      <c r="C1450" s="5">
        <v>43556.375</v>
      </c>
      <c r="D1450" t="s">
        <v>116</v>
      </c>
      <c r="E1450" t="s">
        <v>135</v>
      </c>
      <c r="F1450" t="s">
        <v>9</v>
      </c>
      <c r="G1450">
        <v>45</v>
      </c>
      <c r="H1450" t="s">
        <v>10</v>
      </c>
      <c r="J1450" t="s">
        <v>11</v>
      </c>
      <c r="K1450" s="21">
        <v>34391</v>
      </c>
    </row>
    <row r="1451" spans="1:11" x14ac:dyDescent="0.25">
      <c r="A1451">
        <v>9812</v>
      </c>
      <c r="B1451" t="s">
        <v>1585</v>
      </c>
      <c r="C1451" s="5">
        <v>43556.427083333336</v>
      </c>
      <c r="D1451" t="s">
        <v>116</v>
      </c>
      <c r="E1451" t="s">
        <v>135</v>
      </c>
      <c r="F1451" t="s">
        <v>9</v>
      </c>
      <c r="G1451">
        <v>45</v>
      </c>
      <c r="H1451" t="s">
        <v>10</v>
      </c>
      <c r="J1451" t="s">
        <v>11</v>
      </c>
      <c r="K1451" s="21">
        <v>32199</v>
      </c>
    </row>
    <row r="1452" spans="1:11" x14ac:dyDescent="0.25">
      <c r="A1452">
        <v>19932</v>
      </c>
      <c r="B1452" t="s">
        <v>1562</v>
      </c>
      <c r="C1452" s="5">
        <v>43556.520833333336</v>
      </c>
      <c r="D1452" t="s">
        <v>116</v>
      </c>
      <c r="E1452" t="s">
        <v>135</v>
      </c>
      <c r="F1452" t="s">
        <v>9</v>
      </c>
      <c r="G1452">
        <v>45</v>
      </c>
      <c r="H1452" t="s">
        <v>10</v>
      </c>
      <c r="J1452" t="s">
        <v>11</v>
      </c>
      <c r="K1452" s="21">
        <v>18628</v>
      </c>
    </row>
    <row r="1453" spans="1:11" x14ac:dyDescent="0.25">
      <c r="A1453">
        <v>26167</v>
      </c>
      <c r="B1453" t="s">
        <v>1586</v>
      </c>
      <c r="C1453" s="5">
        <v>43556.552083333336</v>
      </c>
      <c r="D1453" t="s">
        <v>116</v>
      </c>
      <c r="E1453" t="s">
        <v>135</v>
      </c>
      <c r="F1453" t="s">
        <v>9</v>
      </c>
      <c r="G1453">
        <v>45</v>
      </c>
      <c r="H1453" t="s">
        <v>10</v>
      </c>
      <c r="J1453" t="s">
        <v>11</v>
      </c>
      <c r="K1453" s="21">
        <v>31528</v>
      </c>
    </row>
    <row r="1454" spans="1:11" x14ac:dyDescent="0.25">
      <c r="A1454">
        <v>12948</v>
      </c>
      <c r="B1454" t="s">
        <v>784</v>
      </c>
      <c r="C1454" s="5">
        <v>43556.625</v>
      </c>
      <c r="D1454" t="s">
        <v>116</v>
      </c>
      <c r="E1454" t="s">
        <v>135</v>
      </c>
      <c r="F1454" t="s">
        <v>9</v>
      </c>
      <c r="G1454">
        <v>45</v>
      </c>
      <c r="H1454" t="s">
        <v>10</v>
      </c>
      <c r="J1454" t="s">
        <v>11</v>
      </c>
      <c r="K1454" s="21">
        <v>29028</v>
      </c>
    </row>
    <row r="1455" spans="1:11" x14ac:dyDescent="0.25">
      <c r="A1455">
        <v>16574</v>
      </c>
      <c r="B1455" t="s">
        <v>1587</v>
      </c>
      <c r="C1455" s="5">
        <v>43557.364583333336</v>
      </c>
      <c r="D1455" t="s">
        <v>116</v>
      </c>
      <c r="E1455" t="s">
        <v>135</v>
      </c>
      <c r="F1455" t="s">
        <v>9</v>
      </c>
      <c r="G1455">
        <v>45</v>
      </c>
      <c r="H1455" t="s">
        <v>10</v>
      </c>
      <c r="J1455" t="s">
        <v>11</v>
      </c>
      <c r="K1455" s="21">
        <v>36991</v>
      </c>
    </row>
    <row r="1456" spans="1:11" x14ac:dyDescent="0.25">
      <c r="A1456">
        <v>22182</v>
      </c>
      <c r="B1456" t="s">
        <v>1564</v>
      </c>
      <c r="C1456" s="5">
        <v>43557.46875</v>
      </c>
      <c r="D1456" t="s">
        <v>116</v>
      </c>
      <c r="E1456" t="s">
        <v>135</v>
      </c>
      <c r="F1456" t="s">
        <v>9</v>
      </c>
      <c r="G1456">
        <v>45</v>
      </c>
      <c r="H1456" t="s">
        <v>10</v>
      </c>
      <c r="J1456" t="s">
        <v>11</v>
      </c>
      <c r="K1456" s="21">
        <v>26780</v>
      </c>
    </row>
    <row r="1457" spans="1:11" x14ac:dyDescent="0.25">
      <c r="A1457">
        <v>12503</v>
      </c>
      <c r="B1457" t="s">
        <v>383</v>
      </c>
      <c r="C1457" s="5">
        <v>43558.4375</v>
      </c>
      <c r="D1457" t="s">
        <v>116</v>
      </c>
      <c r="E1457" t="s">
        <v>135</v>
      </c>
      <c r="F1457" t="s">
        <v>9</v>
      </c>
      <c r="G1457">
        <v>45</v>
      </c>
      <c r="H1457" t="s">
        <v>10</v>
      </c>
      <c r="J1457" t="s">
        <v>11</v>
      </c>
      <c r="K1457" s="21">
        <v>35052</v>
      </c>
    </row>
    <row r="1458" spans="1:11" x14ac:dyDescent="0.25">
      <c r="A1458">
        <v>13463</v>
      </c>
      <c r="B1458" t="s">
        <v>1590</v>
      </c>
      <c r="C1458" s="5">
        <v>43558.46875</v>
      </c>
      <c r="D1458" t="s">
        <v>116</v>
      </c>
      <c r="E1458" t="s">
        <v>135</v>
      </c>
      <c r="F1458" t="s">
        <v>9</v>
      </c>
      <c r="G1458">
        <v>45</v>
      </c>
      <c r="H1458" t="s">
        <v>10</v>
      </c>
      <c r="J1458" t="s">
        <v>11</v>
      </c>
      <c r="K1458" s="21">
        <v>22335</v>
      </c>
    </row>
    <row r="1459" spans="1:11" x14ac:dyDescent="0.25">
      <c r="A1459">
        <v>33762</v>
      </c>
      <c r="B1459" t="s">
        <v>528</v>
      </c>
      <c r="C1459" s="5">
        <v>43559.385416666664</v>
      </c>
      <c r="D1459" t="s">
        <v>116</v>
      </c>
      <c r="E1459" t="s">
        <v>135</v>
      </c>
      <c r="F1459" t="s">
        <v>9</v>
      </c>
      <c r="G1459">
        <v>45</v>
      </c>
      <c r="H1459" t="s">
        <v>10</v>
      </c>
      <c r="J1459" t="s">
        <v>11</v>
      </c>
      <c r="K1459" s="21">
        <v>37629</v>
      </c>
    </row>
    <row r="1460" spans="1:11" x14ac:dyDescent="0.25">
      <c r="A1460">
        <v>9389</v>
      </c>
      <c r="B1460" t="s">
        <v>531</v>
      </c>
      <c r="C1460" s="5">
        <v>43559.4375</v>
      </c>
      <c r="D1460" t="s">
        <v>116</v>
      </c>
      <c r="E1460" t="s">
        <v>135</v>
      </c>
      <c r="F1460" t="s">
        <v>9</v>
      </c>
      <c r="G1460">
        <v>45</v>
      </c>
      <c r="H1460" t="s">
        <v>10</v>
      </c>
      <c r="J1460" t="s">
        <v>11</v>
      </c>
      <c r="K1460" s="21">
        <v>29370</v>
      </c>
    </row>
    <row r="1461" spans="1:11" x14ac:dyDescent="0.25">
      <c r="A1461">
        <v>5254</v>
      </c>
      <c r="B1461" t="s">
        <v>32</v>
      </c>
      <c r="C1461" s="5">
        <v>43559.46875</v>
      </c>
      <c r="D1461" t="s">
        <v>116</v>
      </c>
      <c r="E1461" t="s">
        <v>135</v>
      </c>
      <c r="F1461" t="s">
        <v>9</v>
      </c>
      <c r="G1461">
        <v>45</v>
      </c>
      <c r="H1461" t="s">
        <v>10</v>
      </c>
      <c r="J1461" t="s">
        <v>11</v>
      </c>
      <c r="K1461" s="21">
        <v>26655</v>
      </c>
    </row>
    <row r="1462" spans="1:11" x14ac:dyDescent="0.25">
      <c r="A1462">
        <v>5921</v>
      </c>
      <c r="B1462" t="s">
        <v>50</v>
      </c>
      <c r="C1462" s="5">
        <v>43559.5625</v>
      </c>
      <c r="D1462" t="s">
        <v>116</v>
      </c>
      <c r="E1462" t="s">
        <v>135</v>
      </c>
      <c r="F1462" t="s">
        <v>9</v>
      </c>
      <c r="G1462">
        <v>45</v>
      </c>
      <c r="H1462" t="s">
        <v>10</v>
      </c>
      <c r="J1462" t="s">
        <v>11</v>
      </c>
      <c r="K1462" s="21">
        <v>19931</v>
      </c>
    </row>
    <row r="1463" spans="1:11" x14ac:dyDescent="0.25">
      <c r="A1463">
        <v>11177</v>
      </c>
      <c r="B1463" t="s">
        <v>49</v>
      </c>
      <c r="C1463" s="5">
        <v>43559.59375</v>
      </c>
      <c r="D1463" t="s">
        <v>116</v>
      </c>
      <c r="E1463" t="s">
        <v>135</v>
      </c>
      <c r="F1463" t="s">
        <v>9</v>
      </c>
      <c r="G1463">
        <v>45</v>
      </c>
      <c r="H1463" t="s">
        <v>10</v>
      </c>
      <c r="J1463" t="s">
        <v>11</v>
      </c>
      <c r="K1463" s="21">
        <v>22896</v>
      </c>
    </row>
    <row r="1464" spans="1:11" x14ac:dyDescent="0.25">
      <c r="A1464">
        <v>35453</v>
      </c>
      <c r="B1464" t="s">
        <v>881</v>
      </c>
      <c r="C1464" s="5">
        <v>43563.375</v>
      </c>
      <c r="D1464" t="s">
        <v>116</v>
      </c>
      <c r="E1464" t="s">
        <v>135</v>
      </c>
      <c r="F1464" t="s">
        <v>269</v>
      </c>
      <c r="G1464">
        <v>45</v>
      </c>
      <c r="H1464" t="s">
        <v>10</v>
      </c>
      <c r="J1464" t="s">
        <v>11</v>
      </c>
      <c r="K1464" s="21">
        <v>18507</v>
      </c>
    </row>
    <row r="1465" spans="1:11" x14ac:dyDescent="0.25">
      <c r="A1465">
        <v>35789</v>
      </c>
      <c r="B1465" t="s">
        <v>944</v>
      </c>
      <c r="C1465" s="5">
        <v>43563.427083333336</v>
      </c>
      <c r="D1465" t="s">
        <v>116</v>
      </c>
      <c r="E1465" t="s">
        <v>135</v>
      </c>
      <c r="F1465" t="s">
        <v>269</v>
      </c>
      <c r="G1465">
        <v>45</v>
      </c>
      <c r="H1465" t="s">
        <v>10</v>
      </c>
      <c r="J1465" t="s">
        <v>11</v>
      </c>
      <c r="K1465" s="21">
        <v>23263</v>
      </c>
    </row>
    <row r="1466" spans="1:11" x14ac:dyDescent="0.25">
      <c r="A1466">
        <v>31405</v>
      </c>
      <c r="B1466" t="s">
        <v>719</v>
      </c>
      <c r="C1466" s="5">
        <v>43563.53125</v>
      </c>
      <c r="D1466" t="s">
        <v>116</v>
      </c>
      <c r="E1466" t="s">
        <v>135</v>
      </c>
      <c r="F1466" t="s">
        <v>269</v>
      </c>
      <c r="G1466">
        <v>45</v>
      </c>
      <c r="H1466" t="s">
        <v>10</v>
      </c>
      <c r="J1466" t="s">
        <v>11</v>
      </c>
      <c r="K1466" s="21">
        <v>17269</v>
      </c>
    </row>
    <row r="1467" spans="1:11" x14ac:dyDescent="0.25">
      <c r="A1467">
        <v>29208</v>
      </c>
      <c r="B1467" t="s">
        <v>1593</v>
      </c>
      <c r="C1467" s="5">
        <v>43563.5625</v>
      </c>
      <c r="D1467" t="s">
        <v>116</v>
      </c>
      <c r="E1467" t="s">
        <v>135</v>
      </c>
      <c r="F1467" t="s">
        <v>269</v>
      </c>
      <c r="G1467">
        <v>45</v>
      </c>
      <c r="H1467" t="s">
        <v>10</v>
      </c>
      <c r="J1467" t="s">
        <v>11</v>
      </c>
      <c r="K1467" s="21">
        <v>21071</v>
      </c>
    </row>
    <row r="1468" spans="1:11" x14ac:dyDescent="0.25">
      <c r="A1468">
        <v>30127</v>
      </c>
      <c r="B1468" t="s">
        <v>373</v>
      </c>
      <c r="C1468" s="5">
        <v>43563.625</v>
      </c>
      <c r="D1468" t="s">
        <v>116</v>
      </c>
      <c r="E1468" t="s">
        <v>135</v>
      </c>
      <c r="F1468" t="s">
        <v>269</v>
      </c>
      <c r="G1468">
        <v>45</v>
      </c>
      <c r="H1468" t="s">
        <v>10</v>
      </c>
      <c r="J1468" t="s">
        <v>11</v>
      </c>
      <c r="K1468" s="21">
        <v>18204</v>
      </c>
    </row>
    <row r="1469" spans="1:11" x14ac:dyDescent="0.25">
      <c r="A1469">
        <v>1025</v>
      </c>
      <c r="B1469" t="s">
        <v>465</v>
      </c>
      <c r="C1469" s="5">
        <v>43564.46875</v>
      </c>
      <c r="D1469" t="s">
        <v>116</v>
      </c>
      <c r="E1469" t="s">
        <v>135</v>
      </c>
      <c r="F1469" t="s">
        <v>9</v>
      </c>
      <c r="G1469">
        <v>45</v>
      </c>
      <c r="H1469" t="s">
        <v>10</v>
      </c>
      <c r="J1469" t="s">
        <v>11</v>
      </c>
      <c r="K1469" s="21">
        <v>28999</v>
      </c>
    </row>
    <row r="1470" spans="1:11" x14ac:dyDescent="0.25">
      <c r="A1470">
        <v>7408</v>
      </c>
      <c r="B1470" t="s">
        <v>776</v>
      </c>
      <c r="C1470" s="5">
        <v>43565.385416666664</v>
      </c>
      <c r="D1470" t="s">
        <v>116</v>
      </c>
      <c r="E1470" t="s">
        <v>135</v>
      </c>
      <c r="F1470" t="s">
        <v>9</v>
      </c>
      <c r="G1470">
        <v>45</v>
      </c>
      <c r="H1470" t="s">
        <v>10</v>
      </c>
      <c r="J1470" t="s">
        <v>11</v>
      </c>
      <c r="K1470" s="21">
        <v>35934</v>
      </c>
    </row>
    <row r="1471" spans="1:11" x14ac:dyDescent="0.25">
      <c r="A1471">
        <v>13620</v>
      </c>
      <c r="B1471" t="s">
        <v>761</v>
      </c>
      <c r="C1471" s="5">
        <v>43565.416666666664</v>
      </c>
      <c r="D1471" t="s">
        <v>116</v>
      </c>
      <c r="E1471" t="s">
        <v>135</v>
      </c>
      <c r="F1471" t="s">
        <v>9</v>
      </c>
      <c r="G1471">
        <v>45</v>
      </c>
      <c r="H1471" t="s">
        <v>10</v>
      </c>
      <c r="J1471" t="s">
        <v>11</v>
      </c>
      <c r="K1471" s="21">
        <v>23938</v>
      </c>
    </row>
    <row r="1472" spans="1:11" x14ac:dyDescent="0.25">
      <c r="A1472">
        <v>20224</v>
      </c>
      <c r="B1472" t="s">
        <v>1141</v>
      </c>
      <c r="C1472" s="5">
        <v>43565.447916666664</v>
      </c>
      <c r="D1472" t="s">
        <v>116</v>
      </c>
      <c r="E1472" t="s">
        <v>135</v>
      </c>
      <c r="F1472" t="s">
        <v>9</v>
      </c>
      <c r="G1472">
        <v>45</v>
      </c>
      <c r="H1472" t="s">
        <v>10</v>
      </c>
      <c r="J1472" t="s">
        <v>11</v>
      </c>
      <c r="K1472" s="21">
        <v>21784</v>
      </c>
    </row>
    <row r="1473" spans="1:11" x14ac:dyDescent="0.25">
      <c r="A1473">
        <v>18696</v>
      </c>
      <c r="B1473" t="s">
        <v>1595</v>
      </c>
      <c r="C1473" s="5">
        <v>43565.604166666664</v>
      </c>
      <c r="D1473" t="s">
        <v>116</v>
      </c>
      <c r="E1473" t="s">
        <v>135</v>
      </c>
      <c r="F1473" t="s">
        <v>9</v>
      </c>
      <c r="G1473">
        <v>45</v>
      </c>
      <c r="H1473" t="s">
        <v>10</v>
      </c>
      <c r="J1473" t="s">
        <v>11</v>
      </c>
      <c r="K1473" s="21">
        <v>31473</v>
      </c>
    </row>
    <row r="1474" spans="1:11" x14ac:dyDescent="0.25">
      <c r="A1474">
        <v>16458</v>
      </c>
      <c r="B1474" t="s">
        <v>1596</v>
      </c>
      <c r="C1474" s="5">
        <v>43566.375</v>
      </c>
      <c r="D1474" t="s">
        <v>116</v>
      </c>
      <c r="E1474" t="s">
        <v>135</v>
      </c>
      <c r="F1474" t="s">
        <v>9</v>
      </c>
      <c r="G1474">
        <v>45</v>
      </c>
      <c r="H1474" t="s">
        <v>10</v>
      </c>
      <c r="J1474" t="s">
        <v>11</v>
      </c>
      <c r="K1474" s="21">
        <v>37437</v>
      </c>
    </row>
    <row r="1475" spans="1:11" x14ac:dyDescent="0.25">
      <c r="A1475">
        <v>6562</v>
      </c>
      <c r="B1475" t="s">
        <v>389</v>
      </c>
      <c r="C1475" s="5">
        <v>43566.40625</v>
      </c>
      <c r="D1475" t="s">
        <v>116</v>
      </c>
      <c r="E1475" t="s">
        <v>135</v>
      </c>
      <c r="F1475" t="s">
        <v>9</v>
      </c>
      <c r="G1475">
        <v>45</v>
      </c>
      <c r="H1475" t="s">
        <v>10</v>
      </c>
      <c r="J1475" t="s">
        <v>11</v>
      </c>
      <c r="K1475" s="21">
        <v>33421</v>
      </c>
    </row>
    <row r="1476" spans="1:11" x14ac:dyDescent="0.25">
      <c r="A1476">
        <v>13960</v>
      </c>
      <c r="B1476" t="s">
        <v>371</v>
      </c>
      <c r="C1476" s="5">
        <v>43566.4375</v>
      </c>
      <c r="D1476" t="s">
        <v>116</v>
      </c>
      <c r="E1476" t="s">
        <v>135</v>
      </c>
      <c r="F1476" t="s">
        <v>9</v>
      </c>
      <c r="G1476">
        <v>45</v>
      </c>
      <c r="H1476" t="s">
        <v>10</v>
      </c>
      <c r="J1476" t="s">
        <v>11</v>
      </c>
      <c r="K1476" s="21">
        <v>35894</v>
      </c>
    </row>
    <row r="1477" spans="1:11" x14ac:dyDescent="0.25">
      <c r="A1477">
        <v>1284</v>
      </c>
      <c r="B1477" t="s">
        <v>812</v>
      </c>
      <c r="C1477" s="5">
        <v>43566.46875</v>
      </c>
      <c r="D1477" t="s">
        <v>116</v>
      </c>
      <c r="E1477" t="s">
        <v>135</v>
      </c>
      <c r="F1477" t="s">
        <v>9</v>
      </c>
      <c r="G1477">
        <v>45</v>
      </c>
      <c r="H1477" t="s">
        <v>10</v>
      </c>
      <c r="J1477" t="s">
        <v>11</v>
      </c>
      <c r="K1477" s="21">
        <v>26354</v>
      </c>
    </row>
    <row r="1478" spans="1:11" x14ac:dyDescent="0.25">
      <c r="A1478">
        <v>14111</v>
      </c>
      <c r="B1478" t="s">
        <v>390</v>
      </c>
      <c r="C1478" s="5">
        <v>43566.520833333336</v>
      </c>
      <c r="D1478" t="s">
        <v>116</v>
      </c>
      <c r="E1478" t="s">
        <v>135</v>
      </c>
      <c r="F1478" t="s">
        <v>9</v>
      </c>
      <c r="G1478">
        <v>45</v>
      </c>
      <c r="H1478" t="s">
        <v>10</v>
      </c>
      <c r="J1478" t="s">
        <v>11</v>
      </c>
      <c r="K1478" s="21">
        <v>35103</v>
      </c>
    </row>
    <row r="1479" spans="1:11" x14ac:dyDescent="0.25">
      <c r="A1479">
        <v>32343</v>
      </c>
      <c r="B1479" t="s">
        <v>1597</v>
      </c>
      <c r="C1479" s="5">
        <v>43566.604166666664</v>
      </c>
      <c r="D1479" t="s">
        <v>116</v>
      </c>
      <c r="E1479" t="s">
        <v>135</v>
      </c>
      <c r="F1479" t="s">
        <v>9</v>
      </c>
      <c r="G1479">
        <v>45</v>
      </c>
      <c r="H1479" t="s">
        <v>10</v>
      </c>
      <c r="J1479" t="s">
        <v>11</v>
      </c>
      <c r="K1479" s="21">
        <v>26269</v>
      </c>
    </row>
    <row r="1480" spans="1:11" x14ac:dyDescent="0.25">
      <c r="A1480">
        <v>4709</v>
      </c>
      <c r="B1480" t="s">
        <v>532</v>
      </c>
      <c r="C1480" s="5">
        <v>43567.604166666664</v>
      </c>
      <c r="D1480" t="s">
        <v>116</v>
      </c>
      <c r="E1480" t="s">
        <v>135</v>
      </c>
      <c r="F1480" t="s">
        <v>9</v>
      </c>
      <c r="G1480">
        <v>45</v>
      </c>
      <c r="H1480" t="s">
        <v>10</v>
      </c>
      <c r="J1480" t="s">
        <v>11</v>
      </c>
      <c r="K1480" s="21">
        <v>24176</v>
      </c>
    </row>
    <row r="1481" spans="1:11" x14ac:dyDescent="0.25">
      <c r="A1481">
        <v>1514</v>
      </c>
      <c r="B1481" t="s">
        <v>532</v>
      </c>
      <c r="C1481" s="5">
        <v>43567.635416666664</v>
      </c>
      <c r="D1481" t="s">
        <v>116</v>
      </c>
      <c r="E1481" t="s">
        <v>135</v>
      </c>
      <c r="F1481" t="s">
        <v>9</v>
      </c>
      <c r="G1481">
        <v>45</v>
      </c>
      <c r="H1481" t="s">
        <v>10</v>
      </c>
      <c r="J1481" t="s">
        <v>11</v>
      </c>
      <c r="K1481" s="21">
        <v>23570</v>
      </c>
    </row>
    <row r="1482" spans="1:11" x14ac:dyDescent="0.25">
      <c r="A1482">
        <v>20587</v>
      </c>
      <c r="B1482" t="s">
        <v>546</v>
      </c>
      <c r="C1482" s="5">
        <v>43570.34375</v>
      </c>
      <c r="D1482" t="s">
        <v>116</v>
      </c>
      <c r="E1482" t="s">
        <v>135</v>
      </c>
      <c r="F1482" t="s">
        <v>9</v>
      </c>
      <c r="G1482">
        <v>45</v>
      </c>
      <c r="H1482" t="s">
        <v>10</v>
      </c>
      <c r="J1482" t="s">
        <v>11</v>
      </c>
      <c r="K1482" s="21">
        <v>34368</v>
      </c>
    </row>
    <row r="1483" spans="1:11" x14ac:dyDescent="0.25">
      <c r="A1483">
        <v>19197</v>
      </c>
      <c r="B1483" t="s">
        <v>540</v>
      </c>
      <c r="C1483" s="5">
        <v>43570.375</v>
      </c>
      <c r="D1483" t="s">
        <v>116</v>
      </c>
      <c r="E1483" t="s">
        <v>135</v>
      </c>
      <c r="F1483" t="s">
        <v>9</v>
      </c>
      <c r="G1483">
        <v>45</v>
      </c>
      <c r="H1483" t="s">
        <v>10</v>
      </c>
      <c r="J1483" t="s">
        <v>11</v>
      </c>
      <c r="K1483" s="21">
        <v>28586</v>
      </c>
    </row>
    <row r="1484" spans="1:11" x14ac:dyDescent="0.25">
      <c r="A1484">
        <v>6911</v>
      </c>
      <c r="B1484" t="s">
        <v>688</v>
      </c>
      <c r="C1484" s="5">
        <v>43570.40625</v>
      </c>
      <c r="D1484" t="s">
        <v>116</v>
      </c>
      <c r="E1484" t="s">
        <v>135</v>
      </c>
      <c r="F1484" t="s">
        <v>9</v>
      </c>
      <c r="G1484">
        <v>45</v>
      </c>
      <c r="H1484" t="s">
        <v>10</v>
      </c>
      <c r="J1484" t="s">
        <v>11</v>
      </c>
      <c r="K1484" s="21">
        <v>32552</v>
      </c>
    </row>
    <row r="1485" spans="1:11" x14ac:dyDescent="0.25">
      <c r="A1485">
        <v>16265</v>
      </c>
      <c r="B1485" t="s">
        <v>1538</v>
      </c>
      <c r="C1485" s="5">
        <v>43570.4375</v>
      </c>
      <c r="D1485" t="s">
        <v>116</v>
      </c>
      <c r="E1485" t="s">
        <v>135</v>
      </c>
      <c r="F1485" t="s">
        <v>9</v>
      </c>
      <c r="G1485">
        <v>45</v>
      </c>
      <c r="H1485" t="s">
        <v>10</v>
      </c>
      <c r="J1485" t="s">
        <v>11</v>
      </c>
      <c r="K1485" s="21">
        <v>38394</v>
      </c>
    </row>
    <row r="1486" spans="1:11" x14ac:dyDescent="0.25">
      <c r="A1486">
        <v>29336</v>
      </c>
      <c r="B1486" t="s">
        <v>42</v>
      </c>
      <c r="C1486" s="5">
        <v>43570.46875</v>
      </c>
      <c r="D1486" t="s">
        <v>116</v>
      </c>
      <c r="E1486" t="s">
        <v>135</v>
      </c>
      <c r="F1486" t="s">
        <v>9</v>
      </c>
      <c r="G1486">
        <v>45</v>
      </c>
      <c r="H1486" t="s">
        <v>10</v>
      </c>
      <c r="J1486" t="s">
        <v>11</v>
      </c>
      <c r="K1486" s="21">
        <v>30342</v>
      </c>
    </row>
    <row r="1487" spans="1:11" x14ac:dyDescent="0.25">
      <c r="A1487">
        <v>1450</v>
      </c>
      <c r="B1487" t="s">
        <v>412</v>
      </c>
      <c r="C1487" s="5">
        <v>43570.520833333336</v>
      </c>
      <c r="D1487" t="s">
        <v>116</v>
      </c>
      <c r="E1487" t="s">
        <v>135</v>
      </c>
      <c r="F1487" t="s">
        <v>9</v>
      </c>
      <c r="G1487">
        <v>45</v>
      </c>
      <c r="H1487" t="s">
        <v>10</v>
      </c>
      <c r="J1487" t="s">
        <v>11</v>
      </c>
      <c r="K1487" s="21">
        <v>28202</v>
      </c>
    </row>
    <row r="1488" spans="1:11" x14ac:dyDescent="0.25">
      <c r="A1488">
        <v>23577</v>
      </c>
      <c r="B1488" t="s">
        <v>565</v>
      </c>
      <c r="C1488" s="5">
        <v>43570.583333333336</v>
      </c>
      <c r="D1488" t="s">
        <v>116</v>
      </c>
      <c r="E1488" t="s">
        <v>135</v>
      </c>
      <c r="F1488" t="s">
        <v>9</v>
      </c>
      <c r="G1488">
        <v>45</v>
      </c>
      <c r="H1488" t="s">
        <v>10</v>
      </c>
      <c r="J1488" t="s">
        <v>11</v>
      </c>
      <c r="K1488" s="21">
        <v>26946</v>
      </c>
    </row>
    <row r="1489" spans="1:11" x14ac:dyDescent="0.25">
      <c r="A1489">
        <v>16185</v>
      </c>
      <c r="B1489" t="s">
        <v>1599</v>
      </c>
      <c r="C1489" s="5">
        <v>43570.614583333336</v>
      </c>
      <c r="D1489" t="s">
        <v>116</v>
      </c>
      <c r="E1489" t="s">
        <v>135</v>
      </c>
      <c r="F1489" t="s">
        <v>9</v>
      </c>
      <c r="G1489">
        <v>45</v>
      </c>
      <c r="H1489" t="s">
        <v>10</v>
      </c>
      <c r="J1489" t="s">
        <v>11</v>
      </c>
      <c r="K1489" s="21">
        <v>27177</v>
      </c>
    </row>
    <row r="1490" spans="1:11" x14ac:dyDescent="0.25">
      <c r="A1490">
        <v>8777</v>
      </c>
      <c r="B1490" t="s">
        <v>1601</v>
      </c>
      <c r="C1490" s="5">
        <v>43571.34375</v>
      </c>
      <c r="D1490" t="s">
        <v>116</v>
      </c>
      <c r="E1490" t="s">
        <v>135</v>
      </c>
      <c r="F1490" t="s">
        <v>9</v>
      </c>
      <c r="G1490">
        <v>45</v>
      </c>
      <c r="H1490" t="s">
        <v>10</v>
      </c>
      <c r="J1490" t="s">
        <v>11</v>
      </c>
      <c r="K1490" s="21">
        <v>30208</v>
      </c>
    </row>
    <row r="1491" spans="1:11" x14ac:dyDescent="0.25">
      <c r="A1491">
        <v>5889</v>
      </c>
      <c r="B1491" t="s">
        <v>1347</v>
      </c>
      <c r="C1491" s="5">
        <v>43571.416666666664</v>
      </c>
      <c r="D1491" t="s">
        <v>116</v>
      </c>
      <c r="E1491" t="s">
        <v>135</v>
      </c>
      <c r="F1491" t="s">
        <v>9</v>
      </c>
      <c r="G1491">
        <v>45</v>
      </c>
      <c r="H1491" t="s">
        <v>10</v>
      </c>
      <c r="J1491" t="s">
        <v>11</v>
      </c>
      <c r="K1491" s="21">
        <v>22258</v>
      </c>
    </row>
    <row r="1492" spans="1:11" x14ac:dyDescent="0.25">
      <c r="A1492">
        <v>19631</v>
      </c>
      <c r="B1492" t="s">
        <v>1604</v>
      </c>
      <c r="C1492" s="5">
        <v>43571.447916666664</v>
      </c>
      <c r="D1492" t="s">
        <v>116</v>
      </c>
      <c r="E1492" t="s">
        <v>135</v>
      </c>
      <c r="F1492" t="s">
        <v>9</v>
      </c>
      <c r="G1492">
        <v>45</v>
      </c>
      <c r="H1492" t="s">
        <v>10</v>
      </c>
      <c r="J1492" t="s">
        <v>11</v>
      </c>
      <c r="K1492" s="21">
        <v>28427</v>
      </c>
    </row>
    <row r="1493" spans="1:11" x14ac:dyDescent="0.25">
      <c r="A1493">
        <v>22005</v>
      </c>
      <c r="B1493" t="s">
        <v>1136</v>
      </c>
      <c r="C1493" s="5">
        <v>43572.364583333336</v>
      </c>
      <c r="D1493" t="s">
        <v>116</v>
      </c>
      <c r="E1493" t="s">
        <v>135</v>
      </c>
      <c r="F1493" t="s">
        <v>9</v>
      </c>
      <c r="G1493">
        <v>45</v>
      </c>
      <c r="H1493" t="s">
        <v>10</v>
      </c>
      <c r="I1493">
        <v>0</v>
      </c>
      <c r="J1493" t="s">
        <v>11</v>
      </c>
      <c r="K1493" s="21">
        <v>24145</v>
      </c>
    </row>
    <row r="1494" spans="1:11" x14ac:dyDescent="0.25">
      <c r="A1494">
        <v>22060</v>
      </c>
      <c r="B1494" t="s">
        <v>564</v>
      </c>
      <c r="C1494" s="5">
        <v>43573.385416666664</v>
      </c>
      <c r="D1494" t="s">
        <v>116</v>
      </c>
      <c r="E1494" t="s">
        <v>135</v>
      </c>
      <c r="F1494" t="s">
        <v>9</v>
      </c>
      <c r="G1494">
        <v>45</v>
      </c>
      <c r="H1494" t="s">
        <v>10</v>
      </c>
      <c r="J1494" t="s">
        <v>11</v>
      </c>
      <c r="K1494" s="21">
        <v>35211</v>
      </c>
    </row>
    <row r="1495" spans="1:11" x14ac:dyDescent="0.25">
      <c r="A1495">
        <v>13279</v>
      </c>
      <c r="B1495" t="s">
        <v>1605</v>
      </c>
      <c r="C1495" s="5">
        <v>43573.416666666664</v>
      </c>
      <c r="D1495" t="s">
        <v>116</v>
      </c>
      <c r="E1495" t="s">
        <v>135</v>
      </c>
      <c r="F1495" t="s">
        <v>9</v>
      </c>
      <c r="G1495">
        <v>45</v>
      </c>
      <c r="H1495" t="s">
        <v>10</v>
      </c>
      <c r="J1495" t="s">
        <v>11</v>
      </c>
      <c r="K1495" s="21">
        <v>32667</v>
      </c>
    </row>
    <row r="1496" spans="1:11" x14ac:dyDescent="0.25">
      <c r="A1496">
        <v>20343</v>
      </c>
      <c r="B1496" t="s">
        <v>553</v>
      </c>
      <c r="C1496" s="5">
        <v>43573.447916666664</v>
      </c>
      <c r="D1496" t="s">
        <v>116</v>
      </c>
      <c r="E1496" t="s">
        <v>135</v>
      </c>
      <c r="F1496" t="s">
        <v>9</v>
      </c>
      <c r="G1496">
        <v>45</v>
      </c>
      <c r="H1496" t="s">
        <v>10</v>
      </c>
      <c r="J1496" t="s">
        <v>11</v>
      </c>
      <c r="K1496" s="21">
        <v>35499</v>
      </c>
    </row>
    <row r="1497" spans="1:11" x14ac:dyDescent="0.25">
      <c r="A1497">
        <v>11473</v>
      </c>
      <c r="B1497" t="s">
        <v>530</v>
      </c>
      <c r="C1497" s="5">
        <v>43573.479166666664</v>
      </c>
      <c r="D1497" t="s">
        <v>116</v>
      </c>
      <c r="E1497" t="s">
        <v>135</v>
      </c>
      <c r="F1497" t="s">
        <v>9</v>
      </c>
      <c r="G1497">
        <v>45</v>
      </c>
      <c r="H1497" t="s">
        <v>10</v>
      </c>
      <c r="I1497">
        <v>0</v>
      </c>
      <c r="J1497" t="s">
        <v>11</v>
      </c>
      <c r="K1497" s="21">
        <v>35154</v>
      </c>
    </row>
    <row r="1498" spans="1:11" x14ac:dyDescent="0.25">
      <c r="A1498">
        <v>13009</v>
      </c>
      <c r="B1498" t="s">
        <v>264</v>
      </c>
      <c r="C1498" s="5">
        <v>43579.416666666664</v>
      </c>
      <c r="D1498" t="s">
        <v>116</v>
      </c>
      <c r="E1498" t="s">
        <v>135</v>
      </c>
      <c r="F1498" t="s">
        <v>9</v>
      </c>
      <c r="G1498">
        <v>45</v>
      </c>
      <c r="H1498" t="s">
        <v>10</v>
      </c>
      <c r="J1498" t="s">
        <v>11</v>
      </c>
      <c r="K1498" s="21">
        <v>36733</v>
      </c>
    </row>
    <row r="1499" spans="1:11" x14ac:dyDescent="0.25">
      <c r="A1499">
        <v>35708</v>
      </c>
      <c r="B1499" t="s">
        <v>932</v>
      </c>
      <c r="C1499" s="5">
        <v>43579.447916666664</v>
      </c>
      <c r="D1499" t="s">
        <v>116</v>
      </c>
      <c r="E1499" t="s">
        <v>135</v>
      </c>
      <c r="F1499" t="s">
        <v>9</v>
      </c>
      <c r="G1499">
        <v>45</v>
      </c>
      <c r="H1499" t="s">
        <v>10</v>
      </c>
      <c r="J1499" t="s">
        <v>11</v>
      </c>
      <c r="K1499" s="21">
        <v>42059</v>
      </c>
    </row>
    <row r="1500" spans="1:11" x14ac:dyDescent="0.25">
      <c r="A1500">
        <v>5024</v>
      </c>
      <c r="B1500" t="s">
        <v>485</v>
      </c>
      <c r="C1500" s="5">
        <v>43579.552083333336</v>
      </c>
      <c r="D1500" t="s">
        <v>116</v>
      </c>
      <c r="E1500" t="s">
        <v>135</v>
      </c>
      <c r="F1500" t="s">
        <v>9</v>
      </c>
      <c r="G1500">
        <v>45</v>
      </c>
      <c r="H1500" t="s">
        <v>10</v>
      </c>
      <c r="J1500" t="s">
        <v>11</v>
      </c>
      <c r="K1500" s="21">
        <v>23744</v>
      </c>
    </row>
    <row r="1501" spans="1:11" x14ac:dyDescent="0.25">
      <c r="A1501">
        <v>15908</v>
      </c>
      <c r="B1501" t="s">
        <v>1435</v>
      </c>
      <c r="C1501" s="5">
        <v>43579.583333333336</v>
      </c>
      <c r="D1501" t="s">
        <v>116</v>
      </c>
      <c r="E1501" t="s">
        <v>135</v>
      </c>
      <c r="F1501" t="s">
        <v>9</v>
      </c>
      <c r="G1501">
        <v>45</v>
      </c>
      <c r="H1501" t="s">
        <v>10</v>
      </c>
      <c r="J1501" t="s">
        <v>11</v>
      </c>
      <c r="K1501" s="21">
        <v>31504</v>
      </c>
    </row>
    <row r="1502" spans="1:11" x14ac:dyDescent="0.25">
      <c r="A1502">
        <v>11829</v>
      </c>
      <c r="B1502" t="s">
        <v>1519</v>
      </c>
      <c r="C1502" s="5">
        <v>43579.614583333336</v>
      </c>
      <c r="D1502" t="s">
        <v>116</v>
      </c>
      <c r="E1502" t="s">
        <v>135</v>
      </c>
      <c r="F1502" t="s">
        <v>9</v>
      </c>
      <c r="G1502">
        <v>45</v>
      </c>
      <c r="H1502" t="s">
        <v>10</v>
      </c>
      <c r="J1502" t="s">
        <v>11</v>
      </c>
      <c r="K1502" s="21">
        <v>21732</v>
      </c>
    </row>
    <row r="1503" spans="1:11" x14ac:dyDescent="0.25">
      <c r="A1503">
        <v>32825</v>
      </c>
      <c r="B1503" t="s">
        <v>818</v>
      </c>
      <c r="C1503" s="5">
        <v>43580.34375</v>
      </c>
      <c r="D1503" t="s">
        <v>116</v>
      </c>
      <c r="E1503" t="s">
        <v>135</v>
      </c>
      <c r="F1503" t="s">
        <v>9</v>
      </c>
      <c r="G1503">
        <v>45</v>
      </c>
      <c r="H1503" t="s">
        <v>10</v>
      </c>
      <c r="J1503" t="s">
        <v>11</v>
      </c>
      <c r="K1503" s="21">
        <v>36139</v>
      </c>
    </row>
    <row r="1504" spans="1:11" x14ac:dyDescent="0.25">
      <c r="A1504">
        <v>11423</v>
      </c>
      <c r="B1504" t="s">
        <v>1231</v>
      </c>
      <c r="C1504" s="5">
        <v>43580.40625</v>
      </c>
      <c r="D1504" t="s">
        <v>116</v>
      </c>
      <c r="E1504" t="s">
        <v>135</v>
      </c>
      <c r="F1504" t="s">
        <v>9</v>
      </c>
      <c r="G1504">
        <v>45</v>
      </c>
      <c r="H1504" t="s">
        <v>10</v>
      </c>
      <c r="I1504">
        <v>0</v>
      </c>
      <c r="J1504" t="s">
        <v>11</v>
      </c>
      <c r="K1504" s="21">
        <v>36640</v>
      </c>
    </row>
    <row r="1505" spans="1:11" x14ac:dyDescent="0.25">
      <c r="A1505">
        <v>1379</v>
      </c>
      <c r="B1505" t="s">
        <v>913</v>
      </c>
      <c r="C1505" s="5">
        <v>43580.4375</v>
      </c>
      <c r="D1505" t="s">
        <v>116</v>
      </c>
      <c r="E1505" t="s">
        <v>135</v>
      </c>
      <c r="F1505" t="s">
        <v>9</v>
      </c>
      <c r="G1505">
        <v>45</v>
      </c>
      <c r="H1505" t="s">
        <v>10</v>
      </c>
      <c r="J1505" t="s">
        <v>11</v>
      </c>
      <c r="K1505" s="21">
        <v>27210</v>
      </c>
    </row>
    <row r="1506" spans="1:11" x14ac:dyDescent="0.25">
      <c r="A1506">
        <v>27081</v>
      </c>
      <c r="B1506" t="s">
        <v>411</v>
      </c>
      <c r="C1506" s="5">
        <v>43580.46875</v>
      </c>
      <c r="D1506" t="s">
        <v>116</v>
      </c>
      <c r="E1506" t="s">
        <v>135</v>
      </c>
      <c r="F1506" t="s">
        <v>9</v>
      </c>
      <c r="G1506">
        <v>45</v>
      </c>
      <c r="H1506" t="s">
        <v>10</v>
      </c>
      <c r="J1506" t="s">
        <v>11</v>
      </c>
      <c r="K1506" s="21">
        <v>40077</v>
      </c>
    </row>
    <row r="1507" spans="1:11" x14ac:dyDescent="0.25">
      <c r="A1507">
        <v>28654</v>
      </c>
      <c r="B1507" t="s">
        <v>558</v>
      </c>
      <c r="C1507" s="5">
        <v>43580.572916666664</v>
      </c>
      <c r="D1507" t="s">
        <v>116</v>
      </c>
      <c r="E1507" t="s">
        <v>135</v>
      </c>
      <c r="F1507" t="s">
        <v>9</v>
      </c>
      <c r="G1507">
        <v>45</v>
      </c>
      <c r="H1507" t="s">
        <v>10</v>
      </c>
      <c r="J1507" t="s">
        <v>11</v>
      </c>
      <c r="K1507" s="21">
        <v>29983</v>
      </c>
    </row>
    <row r="1508" spans="1:11" x14ac:dyDescent="0.25">
      <c r="A1508">
        <v>33733</v>
      </c>
      <c r="B1508" t="s">
        <v>720</v>
      </c>
      <c r="C1508" s="5">
        <v>43580.635416666664</v>
      </c>
      <c r="D1508" t="s">
        <v>116</v>
      </c>
      <c r="E1508" t="s">
        <v>135</v>
      </c>
      <c r="F1508" t="s">
        <v>9</v>
      </c>
      <c r="G1508">
        <v>45</v>
      </c>
      <c r="H1508" t="s">
        <v>10</v>
      </c>
      <c r="J1508" t="s">
        <v>11</v>
      </c>
      <c r="K1508" s="21">
        <v>21652</v>
      </c>
    </row>
    <row r="1509" spans="1:11" x14ac:dyDescent="0.25">
      <c r="A1509">
        <v>15348</v>
      </c>
      <c r="B1509" t="s">
        <v>630</v>
      </c>
      <c r="C1509" s="5">
        <v>43584.34375</v>
      </c>
      <c r="D1509" t="s">
        <v>116</v>
      </c>
      <c r="E1509" t="s">
        <v>135</v>
      </c>
      <c r="F1509" t="s">
        <v>9</v>
      </c>
      <c r="G1509">
        <v>45</v>
      </c>
      <c r="H1509" t="s">
        <v>10</v>
      </c>
      <c r="J1509" t="s">
        <v>11</v>
      </c>
      <c r="K1509" s="21">
        <v>25190</v>
      </c>
    </row>
    <row r="1510" spans="1:11" x14ac:dyDescent="0.25">
      <c r="A1510">
        <v>52</v>
      </c>
      <c r="B1510" t="s">
        <v>1607</v>
      </c>
      <c r="C1510" s="5">
        <v>43584.416666666664</v>
      </c>
      <c r="D1510" t="s">
        <v>116</v>
      </c>
      <c r="E1510" t="s">
        <v>135</v>
      </c>
      <c r="F1510" t="s">
        <v>9</v>
      </c>
      <c r="G1510">
        <v>45</v>
      </c>
      <c r="H1510" t="s">
        <v>10</v>
      </c>
      <c r="J1510" t="s">
        <v>11</v>
      </c>
      <c r="K1510" s="21">
        <v>31811</v>
      </c>
    </row>
    <row r="1511" spans="1:11" x14ac:dyDescent="0.25">
      <c r="A1511">
        <v>18730</v>
      </c>
      <c r="B1511" t="s">
        <v>34</v>
      </c>
      <c r="C1511" s="5">
        <v>43584.46875</v>
      </c>
      <c r="D1511" t="s">
        <v>116</v>
      </c>
      <c r="E1511" t="s">
        <v>135</v>
      </c>
      <c r="F1511" t="s">
        <v>9</v>
      </c>
      <c r="G1511">
        <v>45</v>
      </c>
      <c r="H1511" t="s">
        <v>10</v>
      </c>
      <c r="J1511" t="s">
        <v>11</v>
      </c>
      <c r="K1511" s="21">
        <v>39758</v>
      </c>
    </row>
    <row r="1512" spans="1:11" x14ac:dyDescent="0.25">
      <c r="A1512">
        <v>6785</v>
      </c>
      <c r="B1512" t="s">
        <v>1609</v>
      </c>
      <c r="C1512" s="5">
        <v>43584.520833333336</v>
      </c>
      <c r="D1512" t="s">
        <v>116</v>
      </c>
      <c r="E1512" t="s">
        <v>135</v>
      </c>
      <c r="F1512" t="s">
        <v>9</v>
      </c>
      <c r="G1512">
        <v>45</v>
      </c>
      <c r="H1512" t="s">
        <v>10</v>
      </c>
      <c r="I1512">
        <v>0</v>
      </c>
      <c r="J1512" t="s">
        <v>11</v>
      </c>
      <c r="K1512" s="21">
        <v>31286</v>
      </c>
    </row>
    <row r="1513" spans="1:11" x14ac:dyDescent="0.25">
      <c r="A1513">
        <v>6740</v>
      </c>
      <c r="B1513" t="s">
        <v>834</v>
      </c>
      <c r="C1513" s="5">
        <v>43584.552083333336</v>
      </c>
      <c r="D1513" t="s">
        <v>116</v>
      </c>
      <c r="E1513" t="s">
        <v>135</v>
      </c>
      <c r="F1513" t="s">
        <v>9</v>
      </c>
      <c r="G1513">
        <v>45</v>
      </c>
      <c r="H1513" t="s">
        <v>10</v>
      </c>
      <c r="J1513" t="s">
        <v>11</v>
      </c>
      <c r="K1513" s="21">
        <v>34199</v>
      </c>
    </row>
    <row r="1514" spans="1:11" x14ac:dyDescent="0.25">
      <c r="A1514">
        <v>2166</v>
      </c>
      <c r="B1514" t="s">
        <v>1611</v>
      </c>
      <c r="C1514" s="5">
        <v>43584.635416666664</v>
      </c>
      <c r="D1514" t="s">
        <v>116</v>
      </c>
      <c r="E1514" t="s">
        <v>135</v>
      </c>
      <c r="F1514" t="s">
        <v>9</v>
      </c>
      <c r="G1514">
        <v>45</v>
      </c>
      <c r="H1514" t="s">
        <v>10</v>
      </c>
      <c r="J1514" t="s">
        <v>11</v>
      </c>
      <c r="K1514" s="21">
        <v>32492</v>
      </c>
    </row>
    <row r="1515" spans="1:11" x14ac:dyDescent="0.25">
      <c r="A1515">
        <v>13767</v>
      </c>
      <c r="B1515" t="s">
        <v>1443</v>
      </c>
      <c r="C1515" s="5">
        <v>43585.416666666664</v>
      </c>
      <c r="D1515" t="s">
        <v>116</v>
      </c>
      <c r="E1515" t="s">
        <v>135</v>
      </c>
      <c r="F1515" t="s">
        <v>9</v>
      </c>
      <c r="G1515">
        <v>45</v>
      </c>
      <c r="H1515" t="s">
        <v>10</v>
      </c>
      <c r="J1515" t="s">
        <v>11</v>
      </c>
      <c r="K1515" s="21">
        <v>26505</v>
      </c>
    </row>
    <row r="1516" spans="1:11" x14ac:dyDescent="0.25">
      <c r="A1516">
        <v>1271</v>
      </c>
      <c r="B1516" t="s">
        <v>652</v>
      </c>
      <c r="C1516" s="5">
        <v>43556.583333333336</v>
      </c>
      <c r="D1516" t="s">
        <v>116</v>
      </c>
      <c r="E1516" t="s">
        <v>135</v>
      </c>
      <c r="F1516" t="s">
        <v>9</v>
      </c>
      <c r="G1516">
        <v>60</v>
      </c>
      <c r="H1516" t="s">
        <v>10</v>
      </c>
      <c r="J1516" t="s">
        <v>11</v>
      </c>
      <c r="K1516" s="21">
        <v>29040</v>
      </c>
    </row>
    <row r="1517" spans="1:11" x14ac:dyDescent="0.25">
      <c r="A1517">
        <v>22452</v>
      </c>
      <c r="B1517" t="s">
        <v>1588</v>
      </c>
      <c r="C1517" s="5">
        <v>43557.416666666664</v>
      </c>
      <c r="D1517" t="s">
        <v>116</v>
      </c>
      <c r="E1517" t="s">
        <v>135</v>
      </c>
      <c r="F1517" t="s">
        <v>9</v>
      </c>
      <c r="G1517">
        <v>60</v>
      </c>
      <c r="H1517" t="s">
        <v>10</v>
      </c>
      <c r="J1517" t="s">
        <v>11</v>
      </c>
      <c r="K1517" s="21">
        <v>25326</v>
      </c>
    </row>
    <row r="1518" spans="1:11" x14ac:dyDescent="0.25">
      <c r="A1518">
        <v>7540</v>
      </c>
      <c r="B1518" t="s">
        <v>661</v>
      </c>
      <c r="C1518" s="5">
        <v>43558.375</v>
      </c>
      <c r="D1518" t="s">
        <v>116</v>
      </c>
      <c r="E1518" t="s">
        <v>135</v>
      </c>
      <c r="F1518" t="s">
        <v>9</v>
      </c>
      <c r="G1518">
        <v>60</v>
      </c>
      <c r="H1518" t="s">
        <v>10</v>
      </c>
      <c r="J1518" t="s">
        <v>11</v>
      </c>
      <c r="K1518" s="21">
        <v>25617</v>
      </c>
    </row>
    <row r="1519" spans="1:11" x14ac:dyDescent="0.25">
      <c r="A1519">
        <v>1687</v>
      </c>
      <c r="B1519" t="s">
        <v>44</v>
      </c>
      <c r="C1519" s="5">
        <v>43558.541666666664</v>
      </c>
      <c r="D1519" t="s">
        <v>116</v>
      </c>
      <c r="E1519" t="s">
        <v>135</v>
      </c>
      <c r="F1519" t="s">
        <v>9</v>
      </c>
      <c r="G1519">
        <v>60</v>
      </c>
      <c r="H1519" t="s">
        <v>10</v>
      </c>
      <c r="J1519" t="s">
        <v>11</v>
      </c>
      <c r="K1519" s="21">
        <v>34542</v>
      </c>
    </row>
    <row r="1520" spans="1:11" x14ac:dyDescent="0.25">
      <c r="A1520">
        <v>29819</v>
      </c>
      <c r="B1520" t="s">
        <v>712</v>
      </c>
      <c r="C1520" s="5">
        <v>43558.625</v>
      </c>
      <c r="D1520" t="s">
        <v>116</v>
      </c>
      <c r="E1520" t="s">
        <v>135</v>
      </c>
      <c r="F1520" t="s">
        <v>9</v>
      </c>
      <c r="G1520">
        <v>60</v>
      </c>
      <c r="H1520" t="s">
        <v>10</v>
      </c>
      <c r="I1520">
        <v>0</v>
      </c>
      <c r="J1520" t="s">
        <v>11</v>
      </c>
      <c r="K1520" s="21">
        <v>21322</v>
      </c>
    </row>
    <row r="1521" spans="1:11" x14ac:dyDescent="0.25">
      <c r="A1521">
        <v>29431</v>
      </c>
      <c r="B1521" t="s">
        <v>93</v>
      </c>
      <c r="C1521" s="5">
        <v>43559.34375</v>
      </c>
      <c r="D1521" t="s">
        <v>116</v>
      </c>
      <c r="E1521" t="s">
        <v>135</v>
      </c>
      <c r="F1521" t="s">
        <v>9</v>
      </c>
      <c r="G1521">
        <v>60</v>
      </c>
      <c r="H1521" t="s">
        <v>10</v>
      </c>
      <c r="J1521" t="s">
        <v>11</v>
      </c>
      <c r="K1521" s="21">
        <v>33183</v>
      </c>
    </row>
    <row r="1522" spans="1:11" x14ac:dyDescent="0.25">
      <c r="A1522">
        <v>6290</v>
      </c>
      <c r="B1522" t="s">
        <v>744</v>
      </c>
      <c r="C1522" s="5">
        <v>43559.625</v>
      </c>
      <c r="D1522" t="s">
        <v>116</v>
      </c>
      <c r="E1522" t="s">
        <v>135</v>
      </c>
      <c r="F1522" t="s">
        <v>9</v>
      </c>
      <c r="G1522">
        <v>60</v>
      </c>
      <c r="H1522" t="s">
        <v>10</v>
      </c>
      <c r="J1522" t="s">
        <v>11</v>
      </c>
      <c r="K1522" s="21">
        <v>33989</v>
      </c>
    </row>
    <row r="1523" spans="1:11" x14ac:dyDescent="0.25">
      <c r="A1523">
        <v>18076</v>
      </c>
      <c r="B1523" t="s">
        <v>219</v>
      </c>
      <c r="C1523" s="5">
        <v>43564.416666666664</v>
      </c>
      <c r="D1523" t="s">
        <v>116</v>
      </c>
      <c r="E1523" t="s">
        <v>135</v>
      </c>
      <c r="F1523" t="s">
        <v>9</v>
      </c>
      <c r="G1523">
        <v>60</v>
      </c>
      <c r="H1523" t="s">
        <v>10</v>
      </c>
      <c r="J1523" t="s">
        <v>11</v>
      </c>
      <c r="K1523" s="21">
        <v>20898</v>
      </c>
    </row>
    <row r="1524" spans="1:11" x14ac:dyDescent="0.25">
      <c r="A1524">
        <v>13451</v>
      </c>
      <c r="B1524" t="s">
        <v>1378</v>
      </c>
      <c r="C1524" s="5">
        <v>43565.5625</v>
      </c>
      <c r="D1524" t="s">
        <v>116</v>
      </c>
      <c r="E1524" t="s">
        <v>135</v>
      </c>
      <c r="F1524" t="s">
        <v>9</v>
      </c>
      <c r="G1524">
        <v>60</v>
      </c>
      <c r="H1524" t="s">
        <v>10</v>
      </c>
      <c r="J1524" t="s">
        <v>11</v>
      </c>
      <c r="K1524" s="21">
        <v>15357</v>
      </c>
    </row>
    <row r="1525" spans="1:11" x14ac:dyDescent="0.25">
      <c r="A1525">
        <v>12732</v>
      </c>
      <c r="B1525" t="s">
        <v>364</v>
      </c>
      <c r="C1525" s="5">
        <v>43572.520833333336</v>
      </c>
      <c r="D1525" t="s">
        <v>116</v>
      </c>
      <c r="E1525" t="s">
        <v>135</v>
      </c>
      <c r="F1525" t="s">
        <v>9</v>
      </c>
      <c r="G1525">
        <v>60</v>
      </c>
      <c r="H1525" t="s">
        <v>10</v>
      </c>
      <c r="J1525" t="s">
        <v>11</v>
      </c>
      <c r="K1525" s="21">
        <v>23099</v>
      </c>
    </row>
    <row r="1526" spans="1:11" x14ac:dyDescent="0.25">
      <c r="A1526">
        <v>22404</v>
      </c>
      <c r="B1526" t="s">
        <v>563</v>
      </c>
      <c r="C1526" s="5">
        <v>43572.625</v>
      </c>
      <c r="D1526" t="s">
        <v>116</v>
      </c>
      <c r="E1526" t="s">
        <v>135</v>
      </c>
      <c r="F1526" t="s">
        <v>9</v>
      </c>
      <c r="G1526">
        <v>60</v>
      </c>
      <c r="H1526" t="s">
        <v>10</v>
      </c>
      <c r="J1526" t="s">
        <v>11</v>
      </c>
      <c r="K1526" s="21">
        <v>19031</v>
      </c>
    </row>
    <row r="1527" spans="1:11" x14ac:dyDescent="0.25">
      <c r="A1527">
        <v>13371</v>
      </c>
      <c r="B1527" t="s">
        <v>247</v>
      </c>
      <c r="C1527" s="5">
        <v>43573.34375</v>
      </c>
      <c r="D1527" t="s">
        <v>116</v>
      </c>
      <c r="E1527" t="s">
        <v>135</v>
      </c>
      <c r="F1527" t="s">
        <v>9</v>
      </c>
      <c r="G1527">
        <v>60</v>
      </c>
      <c r="H1527" t="s">
        <v>10</v>
      </c>
      <c r="J1527" t="s">
        <v>11</v>
      </c>
      <c r="K1527" s="21">
        <v>25468</v>
      </c>
    </row>
    <row r="1528" spans="1:11" x14ac:dyDescent="0.25">
      <c r="A1528">
        <v>22015</v>
      </c>
      <c r="B1528" t="s">
        <v>529</v>
      </c>
      <c r="C1528" s="5">
        <v>43573.541666666664</v>
      </c>
      <c r="D1528" t="s">
        <v>116</v>
      </c>
      <c r="E1528" t="s">
        <v>135</v>
      </c>
      <c r="F1528" t="s">
        <v>9</v>
      </c>
      <c r="G1528">
        <v>60</v>
      </c>
      <c r="H1528" t="s">
        <v>10</v>
      </c>
      <c r="I1528">
        <v>0</v>
      </c>
      <c r="J1528" t="s">
        <v>11</v>
      </c>
      <c r="K1528" s="21">
        <v>22603</v>
      </c>
    </row>
    <row r="1529" spans="1:11" x14ac:dyDescent="0.25">
      <c r="A1529">
        <v>6425</v>
      </c>
      <c r="B1529" t="s">
        <v>284</v>
      </c>
      <c r="C1529" s="5">
        <v>43578.375</v>
      </c>
      <c r="D1529" t="s">
        <v>116</v>
      </c>
      <c r="E1529" t="s">
        <v>135</v>
      </c>
      <c r="F1529" t="s">
        <v>9</v>
      </c>
      <c r="G1529">
        <v>60</v>
      </c>
      <c r="H1529" t="s">
        <v>10</v>
      </c>
      <c r="J1529" t="s">
        <v>11</v>
      </c>
      <c r="K1529" s="21">
        <v>30476</v>
      </c>
    </row>
    <row r="1530" spans="1:11" x14ac:dyDescent="0.25">
      <c r="A1530">
        <v>12280</v>
      </c>
      <c r="B1530" t="s">
        <v>72</v>
      </c>
      <c r="C1530" s="5">
        <v>43578.416666666664</v>
      </c>
      <c r="D1530" t="s">
        <v>116</v>
      </c>
      <c r="E1530" t="s">
        <v>135</v>
      </c>
      <c r="F1530" t="s">
        <v>9</v>
      </c>
      <c r="G1530">
        <v>60</v>
      </c>
      <c r="H1530" t="s">
        <v>10</v>
      </c>
      <c r="J1530" t="s">
        <v>11</v>
      </c>
      <c r="K1530" s="21">
        <v>36003</v>
      </c>
    </row>
    <row r="1531" spans="1:11" x14ac:dyDescent="0.25">
      <c r="A1531">
        <v>5675</v>
      </c>
      <c r="B1531" t="s">
        <v>245</v>
      </c>
      <c r="C1531" s="5">
        <v>43579.375</v>
      </c>
      <c r="D1531" t="s">
        <v>116</v>
      </c>
      <c r="E1531" t="s">
        <v>135</v>
      </c>
      <c r="F1531" t="s">
        <v>9</v>
      </c>
      <c r="G1531">
        <v>60</v>
      </c>
      <c r="H1531" t="s">
        <v>10</v>
      </c>
      <c r="J1531" t="s">
        <v>11</v>
      </c>
      <c r="K1531" s="21">
        <v>34091</v>
      </c>
    </row>
    <row r="1532" spans="1:11" x14ac:dyDescent="0.25">
      <c r="A1532">
        <v>14512</v>
      </c>
      <c r="B1532" t="s">
        <v>516</v>
      </c>
      <c r="C1532" s="5">
        <v>43584.375</v>
      </c>
      <c r="D1532" t="s">
        <v>116</v>
      </c>
      <c r="E1532" t="s">
        <v>135</v>
      </c>
      <c r="F1532" t="s">
        <v>9</v>
      </c>
      <c r="G1532">
        <v>60</v>
      </c>
      <c r="H1532" t="s">
        <v>10</v>
      </c>
      <c r="J1532" t="s">
        <v>11</v>
      </c>
      <c r="K1532" s="21">
        <v>35776</v>
      </c>
    </row>
    <row r="1533" spans="1:11" x14ac:dyDescent="0.25">
      <c r="A1533">
        <v>3945</v>
      </c>
      <c r="B1533" t="s">
        <v>570</v>
      </c>
      <c r="C1533" s="5">
        <v>43572.395833333336</v>
      </c>
      <c r="D1533" t="s">
        <v>116</v>
      </c>
      <c r="E1533" t="s">
        <v>135</v>
      </c>
      <c r="F1533" t="s">
        <v>9</v>
      </c>
      <c r="G1533">
        <v>75</v>
      </c>
      <c r="H1533" t="s">
        <v>10</v>
      </c>
      <c r="J1533" t="s">
        <v>11</v>
      </c>
      <c r="K1533" s="21">
        <v>33227</v>
      </c>
    </row>
    <row r="1534" spans="1:11" x14ac:dyDescent="0.25">
      <c r="A1534">
        <v>1568</v>
      </c>
      <c r="B1534" t="s">
        <v>369</v>
      </c>
      <c r="C1534" s="5">
        <v>43572.447916666664</v>
      </c>
      <c r="D1534" t="s">
        <v>116</v>
      </c>
      <c r="E1534" t="s">
        <v>135</v>
      </c>
      <c r="F1534" t="s">
        <v>9</v>
      </c>
      <c r="G1534">
        <v>75</v>
      </c>
      <c r="H1534" t="s">
        <v>10</v>
      </c>
      <c r="J1534" t="s">
        <v>11</v>
      </c>
      <c r="K1534" s="21">
        <v>25761</v>
      </c>
    </row>
    <row r="1535" spans="1:11" x14ac:dyDescent="0.25">
      <c r="A1535">
        <v>10493</v>
      </c>
      <c r="B1535" t="s">
        <v>332</v>
      </c>
      <c r="C1535" s="5">
        <v>43585.447916666664</v>
      </c>
      <c r="D1535" t="s">
        <v>116</v>
      </c>
      <c r="E1535" t="s">
        <v>135</v>
      </c>
      <c r="F1535" t="s">
        <v>9</v>
      </c>
      <c r="G1535">
        <v>75</v>
      </c>
      <c r="H1535" t="s">
        <v>10</v>
      </c>
      <c r="J1535" t="s">
        <v>11</v>
      </c>
      <c r="K1535" s="21">
        <v>27481</v>
      </c>
    </row>
    <row r="1536" spans="1:11" x14ac:dyDescent="0.25">
      <c r="A1536">
        <v>34144</v>
      </c>
      <c r="B1536" t="s">
        <v>227</v>
      </c>
      <c r="C1536" s="5">
        <v>43560.375</v>
      </c>
      <c r="D1536" t="s">
        <v>116</v>
      </c>
      <c r="E1536" t="s">
        <v>135</v>
      </c>
      <c r="F1536" t="s">
        <v>9</v>
      </c>
      <c r="G1536">
        <v>150</v>
      </c>
      <c r="H1536" t="s">
        <v>10</v>
      </c>
      <c r="I1536">
        <v>0</v>
      </c>
      <c r="J1536" t="s">
        <v>11</v>
      </c>
      <c r="K1536" s="21">
        <v>33142</v>
      </c>
    </row>
    <row r="1537" spans="1:11" x14ac:dyDescent="0.25">
      <c r="A1537">
        <v>29158</v>
      </c>
      <c r="B1537" t="s">
        <v>293</v>
      </c>
      <c r="C1537" s="5">
        <v>43567.395833333336</v>
      </c>
      <c r="D1537" t="s">
        <v>116</v>
      </c>
      <c r="E1537" t="s">
        <v>135</v>
      </c>
      <c r="F1537" t="s">
        <v>9</v>
      </c>
      <c r="G1537">
        <v>150</v>
      </c>
      <c r="H1537" t="s">
        <v>10</v>
      </c>
      <c r="J1537" t="s">
        <v>11</v>
      </c>
      <c r="K1537" s="21">
        <v>23261</v>
      </c>
    </row>
    <row r="1538" spans="1:11" x14ac:dyDescent="0.25">
      <c r="A1538">
        <v>26707</v>
      </c>
      <c r="B1538" t="s">
        <v>128</v>
      </c>
      <c r="C1538" s="5">
        <v>43581.375</v>
      </c>
      <c r="D1538" t="s">
        <v>116</v>
      </c>
      <c r="E1538" t="s">
        <v>135</v>
      </c>
      <c r="F1538" t="s">
        <v>9</v>
      </c>
      <c r="G1538">
        <v>150</v>
      </c>
      <c r="H1538" t="s">
        <v>10</v>
      </c>
      <c r="J1538" t="s">
        <v>11</v>
      </c>
      <c r="K1538" s="21">
        <v>27028</v>
      </c>
    </row>
    <row r="1539" spans="1:11" x14ac:dyDescent="0.25">
      <c r="A1539">
        <v>22452</v>
      </c>
      <c r="B1539" t="s">
        <v>1588</v>
      </c>
      <c r="C1539" s="5">
        <v>43581.5625</v>
      </c>
      <c r="D1539" t="s">
        <v>116</v>
      </c>
      <c r="E1539" t="s">
        <v>135</v>
      </c>
      <c r="F1539" t="s">
        <v>9</v>
      </c>
      <c r="G1539">
        <v>150</v>
      </c>
      <c r="H1539" t="s">
        <v>10</v>
      </c>
      <c r="J1539" t="s">
        <v>11</v>
      </c>
      <c r="K1539" s="21">
        <v>25326</v>
      </c>
    </row>
    <row r="1540" spans="1:11" x14ac:dyDescent="0.25">
      <c r="A1540">
        <v>31050</v>
      </c>
      <c r="B1540" t="s">
        <v>212</v>
      </c>
      <c r="C1540" s="5">
        <v>43557.375</v>
      </c>
      <c r="D1540" t="s">
        <v>118</v>
      </c>
      <c r="E1540" t="s">
        <v>133</v>
      </c>
      <c r="F1540" t="s">
        <v>9</v>
      </c>
      <c r="G1540">
        <v>30</v>
      </c>
      <c r="H1540" t="s">
        <v>10</v>
      </c>
      <c r="J1540" t="s">
        <v>11</v>
      </c>
      <c r="K1540" s="21">
        <v>37269</v>
      </c>
    </row>
    <row r="1541" spans="1:11" x14ac:dyDescent="0.25">
      <c r="A1541">
        <v>34396</v>
      </c>
      <c r="B1541" t="s">
        <v>1256</v>
      </c>
      <c r="C1541" s="5">
        <v>43557.520833333336</v>
      </c>
      <c r="D1541" t="s">
        <v>118</v>
      </c>
      <c r="E1541" t="s">
        <v>133</v>
      </c>
      <c r="F1541" t="s">
        <v>9</v>
      </c>
      <c r="G1541">
        <v>30</v>
      </c>
      <c r="H1541" t="s">
        <v>10</v>
      </c>
      <c r="J1541" t="s">
        <v>11</v>
      </c>
      <c r="K1541" s="21">
        <v>13985</v>
      </c>
    </row>
    <row r="1542" spans="1:11" x14ac:dyDescent="0.25">
      <c r="A1542">
        <v>19575</v>
      </c>
      <c r="B1542" t="s">
        <v>367</v>
      </c>
      <c r="C1542" s="5">
        <v>43557.541666666664</v>
      </c>
      <c r="D1542" t="s">
        <v>118</v>
      </c>
      <c r="E1542" t="s">
        <v>133</v>
      </c>
      <c r="F1542" t="s">
        <v>9</v>
      </c>
      <c r="G1542">
        <v>30</v>
      </c>
      <c r="H1542" t="s">
        <v>10</v>
      </c>
      <c r="J1542" t="s">
        <v>11</v>
      </c>
      <c r="K1542" s="21">
        <v>27576</v>
      </c>
    </row>
    <row r="1543" spans="1:11" x14ac:dyDescent="0.25">
      <c r="A1543">
        <v>32992</v>
      </c>
      <c r="B1543" t="s">
        <v>859</v>
      </c>
      <c r="C1543" s="5">
        <v>43559.53125</v>
      </c>
      <c r="D1543" t="s">
        <v>118</v>
      </c>
      <c r="E1543" t="s">
        <v>133</v>
      </c>
      <c r="F1543" t="s">
        <v>9</v>
      </c>
      <c r="G1543">
        <v>30</v>
      </c>
      <c r="H1543" t="s">
        <v>10</v>
      </c>
      <c r="J1543" t="s">
        <v>11</v>
      </c>
      <c r="K1543" s="21">
        <v>38494</v>
      </c>
    </row>
    <row r="1544" spans="1:11" x14ac:dyDescent="0.25">
      <c r="A1544">
        <v>34405</v>
      </c>
      <c r="B1544" t="s">
        <v>1610</v>
      </c>
      <c r="C1544" s="5">
        <v>43566.645833333336</v>
      </c>
      <c r="D1544" t="s">
        <v>118</v>
      </c>
      <c r="E1544" t="s">
        <v>133</v>
      </c>
      <c r="F1544" t="s">
        <v>9</v>
      </c>
      <c r="G1544">
        <v>30</v>
      </c>
      <c r="H1544" t="s">
        <v>10</v>
      </c>
      <c r="J1544" t="s">
        <v>11</v>
      </c>
      <c r="K1544" s="21">
        <v>39542</v>
      </c>
    </row>
    <row r="1545" spans="1:11" x14ac:dyDescent="0.25">
      <c r="A1545">
        <v>31050</v>
      </c>
      <c r="B1545" t="s">
        <v>212</v>
      </c>
      <c r="C1545" s="5">
        <v>43571.625</v>
      </c>
      <c r="D1545" t="s">
        <v>118</v>
      </c>
      <c r="E1545" t="s">
        <v>133</v>
      </c>
      <c r="F1545" t="s">
        <v>9</v>
      </c>
      <c r="G1545">
        <v>30</v>
      </c>
      <c r="H1545" t="s">
        <v>10</v>
      </c>
      <c r="J1545" t="s">
        <v>11</v>
      </c>
      <c r="K1545" s="21">
        <v>37269</v>
      </c>
    </row>
    <row r="1546" spans="1:11" x14ac:dyDescent="0.25">
      <c r="A1546">
        <v>14752</v>
      </c>
      <c r="B1546" t="s">
        <v>1613</v>
      </c>
      <c r="C1546" s="5">
        <v>43573.552083333336</v>
      </c>
      <c r="D1546" t="s">
        <v>118</v>
      </c>
      <c r="E1546" t="s">
        <v>133</v>
      </c>
      <c r="F1546" t="s">
        <v>9</v>
      </c>
      <c r="G1546">
        <v>30</v>
      </c>
      <c r="H1546" t="s">
        <v>10</v>
      </c>
      <c r="J1546" t="s">
        <v>11</v>
      </c>
      <c r="K1546" s="21">
        <v>35337</v>
      </c>
    </row>
    <row r="1547" spans="1:11" x14ac:dyDescent="0.25">
      <c r="A1547">
        <v>34377</v>
      </c>
      <c r="B1547" t="s">
        <v>1095</v>
      </c>
      <c r="C1547" s="5">
        <v>43580.416666666664</v>
      </c>
      <c r="D1547" t="s">
        <v>118</v>
      </c>
      <c r="E1547" t="s">
        <v>133</v>
      </c>
      <c r="F1547" t="s">
        <v>9</v>
      </c>
      <c r="G1547">
        <v>30</v>
      </c>
      <c r="H1547" t="s">
        <v>10</v>
      </c>
      <c r="I1547">
        <v>0</v>
      </c>
      <c r="J1547" t="s">
        <v>11</v>
      </c>
      <c r="K1547" s="21">
        <v>37478</v>
      </c>
    </row>
    <row r="1548" spans="1:11" x14ac:dyDescent="0.25">
      <c r="A1548">
        <v>21150</v>
      </c>
      <c r="B1548" t="s">
        <v>726</v>
      </c>
      <c r="C1548" s="5">
        <v>43585.416666666664</v>
      </c>
      <c r="D1548" t="s">
        <v>118</v>
      </c>
      <c r="E1548" t="s">
        <v>133</v>
      </c>
      <c r="F1548" t="s">
        <v>9</v>
      </c>
      <c r="G1548">
        <v>30</v>
      </c>
      <c r="H1548" t="s">
        <v>10</v>
      </c>
      <c r="J1548" t="s">
        <v>11</v>
      </c>
      <c r="K1548" s="21">
        <v>19900</v>
      </c>
    </row>
    <row r="1549" spans="1:11" x14ac:dyDescent="0.25">
      <c r="A1549">
        <v>997</v>
      </c>
      <c r="B1549" t="s">
        <v>440</v>
      </c>
      <c r="C1549" s="5">
        <v>43585.4375</v>
      </c>
      <c r="D1549" t="s">
        <v>118</v>
      </c>
      <c r="E1549" t="s">
        <v>133</v>
      </c>
      <c r="F1549" t="s">
        <v>9</v>
      </c>
      <c r="G1549">
        <v>30</v>
      </c>
      <c r="H1549" t="s">
        <v>10</v>
      </c>
      <c r="J1549" t="s">
        <v>11</v>
      </c>
      <c r="K1549" s="21">
        <v>31213</v>
      </c>
    </row>
    <row r="1550" spans="1:11" x14ac:dyDescent="0.25">
      <c r="A1550">
        <v>13759</v>
      </c>
      <c r="B1550" t="s">
        <v>422</v>
      </c>
      <c r="C1550" s="5">
        <v>43585.520833333336</v>
      </c>
      <c r="D1550" t="s">
        <v>118</v>
      </c>
      <c r="E1550" t="s">
        <v>133</v>
      </c>
      <c r="F1550" t="s">
        <v>9</v>
      </c>
      <c r="G1550">
        <v>30</v>
      </c>
      <c r="H1550" t="s">
        <v>10</v>
      </c>
      <c r="I1550">
        <v>0</v>
      </c>
      <c r="J1550" t="s">
        <v>11</v>
      </c>
      <c r="K1550" s="21">
        <v>35786</v>
      </c>
    </row>
    <row r="1551" spans="1:11" x14ac:dyDescent="0.25">
      <c r="A1551">
        <v>13616</v>
      </c>
      <c r="B1551" t="s">
        <v>636</v>
      </c>
      <c r="C1551" s="5">
        <v>43585.541666666664</v>
      </c>
      <c r="D1551" t="s">
        <v>118</v>
      </c>
      <c r="E1551" t="s">
        <v>133</v>
      </c>
      <c r="F1551" t="s">
        <v>9</v>
      </c>
      <c r="G1551">
        <v>30</v>
      </c>
      <c r="H1551" t="s">
        <v>10</v>
      </c>
      <c r="J1551" t="s">
        <v>11</v>
      </c>
      <c r="K1551" s="21">
        <v>28862</v>
      </c>
    </row>
    <row r="1552" spans="1:11" x14ac:dyDescent="0.25">
      <c r="A1552">
        <v>20146</v>
      </c>
      <c r="B1552" t="s">
        <v>1614</v>
      </c>
      <c r="C1552" s="5">
        <v>43585.5625</v>
      </c>
      <c r="D1552" t="s">
        <v>118</v>
      </c>
      <c r="E1552" t="s">
        <v>133</v>
      </c>
      <c r="F1552" t="s">
        <v>9</v>
      </c>
      <c r="G1552">
        <v>30</v>
      </c>
      <c r="H1552" t="s">
        <v>10</v>
      </c>
      <c r="J1552" t="s">
        <v>11</v>
      </c>
      <c r="K1552" s="21">
        <v>19345</v>
      </c>
    </row>
    <row r="1553" spans="1:11" x14ac:dyDescent="0.25">
      <c r="A1553">
        <v>13759</v>
      </c>
      <c r="B1553" t="s">
        <v>422</v>
      </c>
      <c r="C1553" s="5">
        <v>43573.520833333336</v>
      </c>
      <c r="D1553" t="s">
        <v>118</v>
      </c>
      <c r="E1553" t="s">
        <v>133</v>
      </c>
      <c r="F1553" t="s">
        <v>9</v>
      </c>
      <c r="G1553">
        <v>45</v>
      </c>
      <c r="H1553" t="s">
        <v>10</v>
      </c>
      <c r="J1553" t="s">
        <v>11</v>
      </c>
      <c r="K1553" s="21">
        <v>35786</v>
      </c>
    </row>
    <row r="1554" spans="1:11" x14ac:dyDescent="0.25">
      <c r="A1554">
        <v>35322</v>
      </c>
      <c r="B1554" t="s">
        <v>1260</v>
      </c>
      <c r="C1554" s="5">
        <v>43585.583333333336</v>
      </c>
      <c r="D1554" t="s">
        <v>118</v>
      </c>
      <c r="E1554" t="s">
        <v>133</v>
      </c>
      <c r="F1554" t="s">
        <v>9</v>
      </c>
      <c r="G1554">
        <v>45</v>
      </c>
      <c r="H1554" t="s">
        <v>10</v>
      </c>
      <c r="J1554" t="s">
        <v>11</v>
      </c>
      <c r="K1554" s="21">
        <v>39504</v>
      </c>
    </row>
    <row r="1555" spans="1:11" x14ac:dyDescent="0.25">
      <c r="A1555">
        <v>29262</v>
      </c>
      <c r="B1555" t="s">
        <v>575</v>
      </c>
      <c r="C1555" s="5">
        <v>43585.614583333336</v>
      </c>
      <c r="D1555" t="s">
        <v>118</v>
      </c>
      <c r="E1555" t="s">
        <v>133</v>
      </c>
      <c r="F1555" t="s">
        <v>9</v>
      </c>
      <c r="G1555">
        <v>45</v>
      </c>
      <c r="H1555" t="s">
        <v>10</v>
      </c>
      <c r="J1555" t="s">
        <v>11</v>
      </c>
      <c r="K1555" s="21">
        <v>34560</v>
      </c>
    </row>
    <row r="1556" spans="1:11" x14ac:dyDescent="0.25">
      <c r="A1556">
        <v>13252</v>
      </c>
      <c r="B1556" t="s">
        <v>942</v>
      </c>
      <c r="C1556" s="5">
        <v>43585.458333333336</v>
      </c>
      <c r="D1556" t="s">
        <v>118</v>
      </c>
      <c r="E1556" t="s">
        <v>133</v>
      </c>
      <c r="F1556" t="s">
        <v>9</v>
      </c>
      <c r="G1556">
        <v>60</v>
      </c>
      <c r="H1556" t="s">
        <v>10</v>
      </c>
      <c r="J1556" t="s">
        <v>11</v>
      </c>
      <c r="K1556" s="21">
        <v>35243</v>
      </c>
    </row>
    <row r="1557" spans="1:11" x14ac:dyDescent="0.25">
      <c r="A1557">
        <v>26735</v>
      </c>
      <c r="B1557" t="s">
        <v>524</v>
      </c>
      <c r="C1557" s="5">
        <v>43580.520833333336</v>
      </c>
      <c r="D1557" t="s">
        <v>118</v>
      </c>
      <c r="E1557" t="s">
        <v>133</v>
      </c>
      <c r="F1557" t="s">
        <v>9</v>
      </c>
      <c r="G1557">
        <v>75</v>
      </c>
      <c r="H1557" t="s">
        <v>10</v>
      </c>
      <c r="J1557" t="s">
        <v>11</v>
      </c>
      <c r="K1557" s="21">
        <v>34831</v>
      </c>
    </row>
    <row r="1558" spans="1:11" x14ac:dyDescent="0.25">
      <c r="A1558">
        <v>13603</v>
      </c>
      <c r="B1558" t="s">
        <v>486</v>
      </c>
      <c r="C1558" s="5">
        <v>43557.5625</v>
      </c>
      <c r="D1558" t="s">
        <v>118</v>
      </c>
      <c r="E1558" t="s">
        <v>133</v>
      </c>
      <c r="F1558" t="s">
        <v>9</v>
      </c>
      <c r="G1558">
        <v>90</v>
      </c>
      <c r="H1558" t="s">
        <v>10</v>
      </c>
      <c r="J1558" t="s">
        <v>11</v>
      </c>
      <c r="K1558" s="21">
        <v>37340</v>
      </c>
    </row>
    <row r="1559" spans="1:11" x14ac:dyDescent="0.25">
      <c r="A1559">
        <v>26628</v>
      </c>
      <c r="B1559" t="s">
        <v>607</v>
      </c>
      <c r="C1559" s="5">
        <v>43566.520833333336</v>
      </c>
      <c r="D1559" t="s">
        <v>118</v>
      </c>
      <c r="E1559" t="s">
        <v>133</v>
      </c>
      <c r="F1559" t="s">
        <v>9</v>
      </c>
      <c r="G1559">
        <v>90</v>
      </c>
      <c r="H1559" t="s">
        <v>10</v>
      </c>
      <c r="I1559">
        <v>0</v>
      </c>
      <c r="J1559" t="s">
        <v>11</v>
      </c>
      <c r="K1559" s="21">
        <v>17302</v>
      </c>
    </row>
    <row r="1560" spans="1:11" x14ac:dyDescent="0.25">
      <c r="A1560">
        <v>435</v>
      </c>
      <c r="B1560" t="s">
        <v>1069</v>
      </c>
      <c r="C1560" s="5">
        <v>43566.583333333336</v>
      </c>
      <c r="D1560" t="s">
        <v>118</v>
      </c>
      <c r="E1560" t="s">
        <v>133</v>
      </c>
      <c r="F1560" t="s">
        <v>9</v>
      </c>
      <c r="G1560">
        <v>90</v>
      </c>
      <c r="H1560" t="s">
        <v>10</v>
      </c>
      <c r="I1560">
        <v>0</v>
      </c>
      <c r="J1560" t="s">
        <v>11</v>
      </c>
      <c r="K1560" s="21">
        <v>31282</v>
      </c>
    </row>
    <row r="1561" spans="1:11" x14ac:dyDescent="0.25">
      <c r="A1561">
        <v>34772</v>
      </c>
      <c r="B1561" t="s">
        <v>910</v>
      </c>
      <c r="C1561" s="5">
        <v>43573.458333333336</v>
      </c>
      <c r="D1561" t="s">
        <v>118</v>
      </c>
      <c r="E1561" t="s">
        <v>133</v>
      </c>
      <c r="F1561" t="s">
        <v>9</v>
      </c>
      <c r="G1561">
        <v>90</v>
      </c>
      <c r="H1561" t="s">
        <v>10</v>
      </c>
      <c r="I1561">
        <v>0</v>
      </c>
      <c r="J1561" t="s">
        <v>11</v>
      </c>
      <c r="K1561" s="21">
        <v>36596</v>
      </c>
    </row>
    <row r="1562" spans="1:11" x14ac:dyDescent="0.25">
      <c r="A1562">
        <v>13851</v>
      </c>
      <c r="B1562" t="s">
        <v>362</v>
      </c>
      <c r="C1562" s="5">
        <v>43580.4375</v>
      </c>
      <c r="D1562" t="s">
        <v>118</v>
      </c>
      <c r="E1562" t="s">
        <v>133</v>
      </c>
      <c r="F1562" t="s">
        <v>9</v>
      </c>
      <c r="G1562">
        <v>90</v>
      </c>
      <c r="H1562" t="s">
        <v>10</v>
      </c>
      <c r="J1562" t="s">
        <v>11</v>
      </c>
      <c r="K1562" s="21">
        <v>22445</v>
      </c>
    </row>
    <row r="1563" spans="1:11" x14ac:dyDescent="0.25">
      <c r="A1563">
        <v>13252</v>
      </c>
      <c r="B1563" t="s">
        <v>942</v>
      </c>
      <c r="C1563" s="5">
        <v>43573.572916666664</v>
      </c>
      <c r="D1563" t="s">
        <v>118</v>
      </c>
      <c r="E1563" t="s">
        <v>133</v>
      </c>
      <c r="F1563" t="s">
        <v>9</v>
      </c>
      <c r="G1563">
        <v>105</v>
      </c>
      <c r="H1563" t="s">
        <v>10</v>
      </c>
      <c r="J1563" t="s">
        <v>11</v>
      </c>
      <c r="K1563" s="21">
        <v>35243</v>
      </c>
    </row>
    <row r="1564" spans="1:11" x14ac:dyDescent="0.25">
      <c r="A1564">
        <v>31137</v>
      </c>
      <c r="B1564" t="s">
        <v>105</v>
      </c>
      <c r="C1564" s="5">
        <v>43580.572916666664</v>
      </c>
      <c r="D1564" t="s">
        <v>118</v>
      </c>
      <c r="E1564" t="s">
        <v>133</v>
      </c>
      <c r="F1564" t="s">
        <v>9</v>
      </c>
      <c r="G1564">
        <v>105</v>
      </c>
      <c r="H1564" t="s">
        <v>10</v>
      </c>
      <c r="J1564" t="s">
        <v>11</v>
      </c>
      <c r="K1564" s="21">
        <v>20427</v>
      </c>
    </row>
    <row r="1565" spans="1:11" x14ac:dyDescent="0.25">
      <c r="A1565">
        <v>1230</v>
      </c>
      <c r="B1565" t="s">
        <v>521</v>
      </c>
      <c r="C1565" s="5">
        <v>43557.395833333336</v>
      </c>
      <c r="D1565" t="s">
        <v>118</v>
      </c>
      <c r="E1565" t="s">
        <v>133</v>
      </c>
      <c r="F1565" t="s">
        <v>9</v>
      </c>
      <c r="G1565">
        <v>150</v>
      </c>
      <c r="H1565" t="s">
        <v>10</v>
      </c>
      <c r="J1565" t="s">
        <v>11</v>
      </c>
      <c r="K1565" s="21">
        <v>31923</v>
      </c>
    </row>
    <row r="1566" spans="1:11" x14ac:dyDescent="0.25">
      <c r="A1566">
        <v>13603</v>
      </c>
      <c r="B1566" t="s">
        <v>486</v>
      </c>
      <c r="C1566" s="5">
        <v>43571.520833333336</v>
      </c>
      <c r="D1566" t="s">
        <v>118</v>
      </c>
      <c r="E1566" t="s">
        <v>133</v>
      </c>
      <c r="F1566" t="s">
        <v>9</v>
      </c>
      <c r="G1566">
        <v>150</v>
      </c>
      <c r="H1566" t="s">
        <v>10</v>
      </c>
      <c r="I1566">
        <v>0</v>
      </c>
      <c r="J1566" t="s">
        <v>11</v>
      </c>
      <c r="K1566" s="21">
        <v>37340</v>
      </c>
    </row>
    <row r="1567" spans="1:11" x14ac:dyDescent="0.25">
      <c r="A1567">
        <v>1230</v>
      </c>
      <c r="B1567" t="s">
        <v>521</v>
      </c>
      <c r="C1567" s="5">
        <v>43571.375</v>
      </c>
      <c r="D1567" t="s">
        <v>118</v>
      </c>
      <c r="E1567" t="s">
        <v>133</v>
      </c>
      <c r="F1567" t="s">
        <v>9</v>
      </c>
      <c r="G1567">
        <v>180</v>
      </c>
      <c r="H1567" t="s">
        <v>10</v>
      </c>
      <c r="I1567">
        <v>0</v>
      </c>
      <c r="J1567" t="s">
        <v>11</v>
      </c>
      <c r="K1567" s="21">
        <v>31923</v>
      </c>
    </row>
    <row r="1568" spans="1:11" x14ac:dyDescent="0.25">
      <c r="A1568">
        <v>1230</v>
      </c>
      <c r="B1568" t="s">
        <v>521</v>
      </c>
      <c r="C1568" s="5">
        <v>43566.364583333336</v>
      </c>
      <c r="D1568" t="s">
        <v>118</v>
      </c>
      <c r="E1568" t="s">
        <v>133</v>
      </c>
      <c r="F1568" t="s">
        <v>9</v>
      </c>
      <c r="G1568">
        <v>195</v>
      </c>
      <c r="H1568" t="s">
        <v>10</v>
      </c>
      <c r="I1568">
        <v>0</v>
      </c>
      <c r="J1568" t="s">
        <v>11</v>
      </c>
      <c r="K1568" s="21">
        <v>31923</v>
      </c>
    </row>
    <row r="1569" spans="1:11" x14ac:dyDescent="0.25">
      <c r="A1569">
        <v>12493</v>
      </c>
      <c r="B1569" t="s">
        <v>1612</v>
      </c>
      <c r="C1569" s="5">
        <v>43559.364583333336</v>
      </c>
      <c r="D1569" t="s">
        <v>118</v>
      </c>
      <c r="E1569" t="s">
        <v>133</v>
      </c>
      <c r="F1569" t="s">
        <v>9</v>
      </c>
      <c r="G1569">
        <v>240</v>
      </c>
      <c r="H1569" t="s">
        <v>10</v>
      </c>
      <c r="I1569">
        <v>0</v>
      </c>
      <c r="J1569" t="s">
        <v>11</v>
      </c>
      <c r="K1569" s="21">
        <v>36320</v>
      </c>
    </row>
    <row r="1570" spans="1:11" x14ac:dyDescent="0.25">
      <c r="A1570">
        <v>1208</v>
      </c>
      <c r="B1570" t="s">
        <v>1477</v>
      </c>
      <c r="C1570" s="5">
        <v>43578.458333333336</v>
      </c>
      <c r="D1570" t="s">
        <v>431</v>
      </c>
      <c r="E1570" t="s">
        <v>133</v>
      </c>
      <c r="F1570" t="s">
        <v>9</v>
      </c>
      <c r="G1570">
        <v>10</v>
      </c>
      <c r="H1570" t="s">
        <v>10</v>
      </c>
      <c r="I1570">
        <v>0</v>
      </c>
      <c r="J1570" t="s">
        <v>11</v>
      </c>
      <c r="K1570" s="21">
        <v>17308</v>
      </c>
    </row>
    <row r="1571" spans="1:11" x14ac:dyDescent="0.25">
      <c r="A1571">
        <v>36146</v>
      </c>
      <c r="B1571" t="s">
        <v>1038</v>
      </c>
      <c r="C1571" s="5">
        <v>43557.479166666664</v>
      </c>
      <c r="D1571" t="s">
        <v>431</v>
      </c>
      <c r="E1571" t="s">
        <v>133</v>
      </c>
      <c r="F1571" t="s">
        <v>9</v>
      </c>
      <c r="G1571">
        <v>15</v>
      </c>
      <c r="H1571" t="s">
        <v>10</v>
      </c>
      <c r="I1571">
        <v>0</v>
      </c>
      <c r="J1571" t="s">
        <v>17</v>
      </c>
      <c r="K1571" s="21">
        <v>13756</v>
      </c>
    </row>
    <row r="1572" spans="1:11" x14ac:dyDescent="0.25">
      <c r="A1572">
        <v>15918</v>
      </c>
      <c r="B1572" t="s">
        <v>662</v>
      </c>
      <c r="C1572" s="5">
        <v>43564.4375</v>
      </c>
      <c r="D1572" t="s">
        <v>431</v>
      </c>
      <c r="E1572" t="s">
        <v>133</v>
      </c>
      <c r="F1572" t="s">
        <v>9</v>
      </c>
      <c r="G1572">
        <v>15</v>
      </c>
      <c r="H1572" t="s">
        <v>10</v>
      </c>
      <c r="I1572">
        <v>0</v>
      </c>
      <c r="J1572" t="s">
        <v>11</v>
      </c>
      <c r="K1572" s="21">
        <v>23406</v>
      </c>
    </row>
    <row r="1573" spans="1:11" x14ac:dyDescent="0.25">
      <c r="A1573">
        <v>36146</v>
      </c>
      <c r="B1573" t="s">
        <v>1038</v>
      </c>
      <c r="C1573" s="5">
        <v>43571.552083333336</v>
      </c>
      <c r="D1573" t="s">
        <v>431</v>
      </c>
      <c r="E1573" t="s">
        <v>133</v>
      </c>
      <c r="F1573" t="s">
        <v>9</v>
      </c>
      <c r="G1573">
        <v>15</v>
      </c>
      <c r="H1573" t="s">
        <v>10</v>
      </c>
      <c r="I1573">
        <v>0</v>
      </c>
      <c r="J1573" t="s">
        <v>17</v>
      </c>
      <c r="K1573" s="21">
        <v>13756</v>
      </c>
    </row>
    <row r="1574" spans="1:11" x14ac:dyDescent="0.25">
      <c r="A1574">
        <v>34398</v>
      </c>
      <c r="B1574" t="s">
        <v>460</v>
      </c>
      <c r="C1574" s="5">
        <v>43571.572916666664</v>
      </c>
      <c r="D1574" t="s">
        <v>431</v>
      </c>
      <c r="E1574" t="s">
        <v>133</v>
      </c>
      <c r="F1574" t="s">
        <v>9</v>
      </c>
      <c r="G1574">
        <v>15</v>
      </c>
      <c r="H1574" t="s">
        <v>10</v>
      </c>
      <c r="I1574">
        <v>0</v>
      </c>
      <c r="J1574" t="s">
        <v>11</v>
      </c>
      <c r="K1574" s="21">
        <v>21677</v>
      </c>
    </row>
    <row r="1575" spans="1:11" x14ac:dyDescent="0.25">
      <c r="A1575">
        <v>12161</v>
      </c>
      <c r="B1575" t="s">
        <v>1473</v>
      </c>
      <c r="C1575" s="5">
        <v>43571.604166666664</v>
      </c>
      <c r="D1575" t="s">
        <v>431</v>
      </c>
      <c r="E1575" t="s">
        <v>133</v>
      </c>
      <c r="F1575" t="s">
        <v>9</v>
      </c>
      <c r="G1575">
        <v>15</v>
      </c>
      <c r="H1575" t="s">
        <v>10</v>
      </c>
      <c r="J1575" t="s">
        <v>11</v>
      </c>
      <c r="K1575" s="21">
        <v>17109</v>
      </c>
    </row>
    <row r="1576" spans="1:11" x14ac:dyDescent="0.25">
      <c r="A1576">
        <v>2885</v>
      </c>
      <c r="B1576" t="s">
        <v>1618</v>
      </c>
      <c r="C1576" s="5">
        <v>43585.604166666664</v>
      </c>
      <c r="D1576" t="s">
        <v>431</v>
      </c>
      <c r="E1576" t="s">
        <v>133</v>
      </c>
      <c r="F1576" t="s">
        <v>9</v>
      </c>
      <c r="G1576">
        <v>15</v>
      </c>
      <c r="H1576" t="s">
        <v>10</v>
      </c>
      <c r="I1576">
        <v>0</v>
      </c>
      <c r="J1576" t="s">
        <v>11</v>
      </c>
      <c r="K1576" s="21">
        <v>16067</v>
      </c>
    </row>
    <row r="1577" spans="1:11" x14ac:dyDescent="0.25">
      <c r="A1577">
        <v>34398</v>
      </c>
      <c r="B1577" t="s">
        <v>460</v>
      </c>
      <c r="C1577" s="5">
        <v>43585.635416666664</v>
      </c>
      <c r="D1577" t="s">
        <v>431</v>
      </c>
      <c r="E1577" t="s">
        <v>133</v>
      </c>
      <c r="F1577" t="s">
        <v>9</v>
      </c>
      <c r="G1577">
        <v>15</v>
      </c>
      <c r="H1577" t="s">
        <v>10</v>
      </c>
      <c r="J1577" t="s">
        <v>11</v>
      </c>
      <c r="K1577" s="21">
        <v>21677</v>
      </c>
    </row>
    <row r="1578" spans="1:11" x14ac:dyDescent="0.25">
      <c r="A1578">
        <v>21487</v>
      </c>
      <c r="B1578" t="s">
        <v>509</v>
      </c>
      <c r="C1578" s="5">
        <v>43557.4375</v>
      </c>
      <c r="D1578" t="s">
        <v>431</v>
      </c>
      <c r="E1578" t="s">
        <v>133</v>
      </c>
      <c r="F1578" t="s">
        <v>9</v>
      </c>
      <c r="G1578">
        <v>30</v>
      </c>
      <c r="H1578" t="s">
        <v>10</v>
      </c>
      <c r="J1578" t="s">
        <v>11</v>
      </c>
      <c r="K1578" s="21">
        <v>23043</v>
      </c>
    </row>
    <row r="1579" spans="1:11" x14ac:dyDescent="0.25">
      <c r="A1579">
        <v>35232</v>
      </c>
      <c r="B1579" t="s">
        <v>878</v>
      </c>
      <c r="C1579" s="5">
        <v>43557.458333333336</v>
      </c>
      <c r="D1579" t="s">
        <v>431</v>
      </c>
      <c r="E1579" t="s">
        <v>133</v>
      </c>
      <c r="F1579" t="s">
        <v>9</v>
      </c>
      <c r="G1579">
        <v>30</v>
      </c>
      <c r="H1579" t="s">
        <v>10</v>
      </c>
      <c r="J1579" t="s">
        <v>11</v>
      </c>
      <c r="K1579" s="21">
        <v>26837</v>
      </c>
    </row>
    <row r="1580" spans="1:11" x14ac:dyDescent="0.25">
      <c r="A1580">
        <v>35838</v>
      </c>
      <c r="B1580" t="s">
        <v>943</v>
      </c>
      <c r="C1580" s="5">
        <v>43557.541666666664</v>
      </c>
      <c r="D1580" t="s">
        <v>431</v>
      </c>
      <c r="E1580" t="s">
        <v>133</v>
      </c>
      <c r="F1580" t="s">
        <v>9</v>
      </c>
      <c r="G1580">
        <v>30</v>
      </c>
      <c r="H1580" t="s">
        <v>10</v>
      </c>
      <c r="I1580">
        <v>0</v>
      </c>
      <c r="J1580" t="s">
        <v>11</v>
      </c>
      <c r="K1580" s="21">
        <v>21551</v>
      </c>
    </row>
    <row r="1581" spans="1:11" x14ac:dyDescent="0.25">
      <c r="A1581">
        <v>25779</v>
      </c>
      <c r="B1581" t="s">
        <v>1146</v>
      </c>
      <c r="C1581" s="5">
        <v>43557.5625</v>
      </c>
      <c r="D1581" t="s">
        <v>431</v>
      </c>
      <c r="E1581" t="s">
        <v>133</v>
      </c>
      <c r="F1581" t="s">
        <v>9</v>
      </c>
      <c r="G1581">
        <v>30</v>
      </c>
      <c r="H1581" t="s">
        <v>10</v>
      </c>
      <c r="J1581" t="s">
        <v>11</v>
      </c>
      <c r="K1581" s="21">
        <v>17888</v>
      </c>
    </row>
    <row r="1582" spans="1:11" x14ac:dyDescent="0.25">
      <c r="A1582">
        <v>15249</v>
      </c>
      <c r="B1582" t="s">
        <v>727</v>
      </c>
      <c r="C1582" s="5">
        <v>43564.364583333336</v>
      </c>
      <c r="D1582" t="s">
        <v>431</v>
      </c>
      <c r="E1582" t="s">
        <v>133</v>
      </c>
      <c r="F1582" t="s">
        <v>9</v>
      </c>
      <c r="G1582">
        <v>30</v>
      </c>
      <c r="H1582" t="s">
        <v>10</v>
      </c>
      <c r="J1582" t="s">
        <v>17</v>
      </c>
      <c r="K1582" s="21">
        <v>17722</v>
      </c>
    </row>
    <row r="1583" spans="1:11" x14ac:dyDescent="0.25">
      <c r="A1583">
        <v>32521</v>
      </c>
      <c r="B1583" t="s">
        <v>1615</v>
      </c>
      <c r="C1583" s="5">
        <v>43564.385416666664</v>
      </c>
      <c r="D1583" t="s">
        <v>431</v>
      </c>
      <c r="E1583" t="s">
        <v>133</v>
      </c>
      <c r="F1583" t="s">
        <v>9</v>
      </c>
      <c r="G1583">
        <v>30</v>
      </c>
      <c r="H1583" t="s">
        <v>10</v>
      </c>
      <c r="J1583" t="s">
        <v>11</v>
      </c>
      <c r="K1583" s="21">
        <v>23060</v>
      </c>
    </row>
    <row r="1584" spans="1:11" x14ac:dyDescent="0.25">
      <c r="A1584">
        <v>36146</v>
      </c>
      <c r="B1584" t="s">
        <v>1038</v>
      </c>
      <c r="C1584" s="5">
        <v>43564.458333333336</v>
      </c>
      <c r="D1584" t="s">
        <v>431</v>
      </c>
      <c r="E1584" t="s">
        <v>133</v>
      </c>
      <c r="F1584" t="s">
        <v>9</v>
      </c>
      <c r="G1584">
        <v>30</v>
      </c>
      <c r="H1584" t="s">
        <v>10</v>
      </c>
      <c r="I1584">
        <v>0</v>
      </c>
      <c r="J1584" t="s">
        <v>17</v>
      </c>
      <c r="K1584" s="21">
        <v>13756</v>
      </c>
    </row>
    <row r="1585" spans="1:11" x14ac:dyDescent="0.25">
      <c r="A1585">
        <v>14486</v>
      </c>
      <c r="B1585" t="s">
        <v>300</v>
      </c>
      <c r="C1585" s="5">
        <v>43564.479166666664</v>
      </c>
      <c r="D1585" t="s">
        <v>431</v>
      </c>
      <c r="E1585" t="s">
        <v>133</v>
      </c>
      <c r="F1585" t="s">
        <v>9</v>
      </c>
      <c r="G1585">
        <v>30</v>
      </c>
      <c r="H1585" t="s">
        <v>10</v>
      </c>
      <c r="J1585" t="s">
        <v>11</v>
      </c>
      <c r="K1585" s="21">
        <v>29818</v>
      </c>
    </row>
    <row r="1586" spans="1:11" x14ac:dyDescent="0.25">
      <c r="A1586">
        <v>4250</v>
      </c>
      <c r="B1586" t="s">
        <v>398</v>
      </c>
      <c r="C1586" s="5">
        <v>43564.552083333336</v>
      </c>
      <c r="D1586" t="s">
        <v>431</v>
      </c>
      <c r="E1586" t="s">
        <v>133</v>
      </c>
      <c r="F1586" t="s">
        <v>9</v>
      </c>
      <c r="G1586">
        <v>30</v>
      </c>
      <c r="H1586" t="s">
        <v>10</v>
      </c>
      <c r="J1586" t="s">
        <v>11</v>
      </c>
      <c r="K1586" s="21">
        <v>24185</v>
      </c>
    </row>
    <row r="1587" spans="1:11" x14ac:dyDescent="0.25">
      <c r="A1587">
        <v>6111</v>
      </c>
      <c r="B1587" t="s">
        <v>466</v>
      </c>
      <c r="C1587" s="5">
        <v>43564.604166666664</v>
      </c>
      <c r="D1587" t="s">
        <v>431</v>
      </c>
      <c r="E1587" t="s">
        <v>133</v>
      </c>
      <c r="F1587" t="s">
        <v>9</v>
      </c>
      <c r="G1587">
        <v>30</v>
      </c>
      <c r="H1587" t="s">
        <v>10</v>
      </c>
      <c r="I1587">
        <v>0</v>
      </c>
      <c r="J1587" t="s">
        <v>11</v>
      </c>
      <c r="K1587" s="21">
        <v>21508</v>
      </c>
    </row>
    <row r="1588" spans="1:11" x14ac:dyDescent="0.25">
      <c r="A1588">
        <v>34312</v>
      </c>
      <c r="B1588" t="s">
        <v>1616</v>
      </c>
      <c r="C1588" s="5">
        <v>43571.375</v>
      </c>
      <c r="D1588" t="s">
        <v>431</v>
      </c>
      <c r="E1588" t="s">
        <v>133</v>
      </c>
      <c r="F1588" t="s">
        <v>9</v>
      </c>
      <c r="G1588">
        <v>30</v>
      </c>
      <c r="H1588" t="s">
        <v>10</v>
      </c>
      <c r="J1588" t="s">
        <v>11</v>
      </c>
      <c r="K1588" s="21">
        <v>17632</v>
      </c>
    </row>
    <row r="1589" spans="1:11" x14ac:dyDescent="0.25">
      <c r="A1589">
        <v>19631</v>
      </c>
      <c r="B1589" t="s">
        <v>1604</v>
      </c>
      <c r="C1589" s="5">
        <v>43571.395833333336</v>
      </c>
      <c r="D1589" t="s">
        <v>431</v>
      </c>
      <c r="E1589" t="s">
        <v>133</v>
      </c>
      <c r="F1589" t="s">
        <v>9</v>
      </c>
      <c r="G1589">
        <v>30</v>
      </c>
      <c r="H1589" t="s">
        <v>10</v>
      </c>
      <c r="J1589" t="s">
        <v>11</v>
      </c>
      <c r="K1589" s="21">
        <v>28427</v>
      </c>
    </row>
    <row r="1590" spans="1:11" x14ac:dyDescent="0.25">
      <c r="A1590">
        <v>3609</v>
      </c>
      <c r="B1590" t="s">
        <v>577</v>
      </c>
      <c r="C1590" s="5">
        <v>43571.416666666664</v>
      </c>
      <c r="D1590" t="s">
        <v>431</v>
      </c>
      <c r="E1590" t="s">
        <v>133</v>
      </c>
      <c r="F1590" t="s">
        <v>9</v>
      </c>
      <c r="G1590">
        <v>30</v>
      </c>
      <c r="H1590" t="s">
        <v>10</v>
      </c>
      <c r="J1590" t="s">
        <v>11</v>
      </c>
      <c r="K1590" s="21">
        <v>32123</v>
      </c>
    </row>
    <row r="1591" spans="1:11" x14ac:dyDescent="0.25">
      <c r="A1591">
        <v>21408</v>
      </c>
      <c r="B1591" t="s">
        <v>30</v>
      </c>
      <c r="C1591" s="5">
        <v>43571.4375</v>
      </c>
      <c r="D1591" t="s">
        <v>431</v>
      </c>
      <c r="E1591" t="s">
        <v>133</v>
      </c>
      <c r="F1591" t="s">
        <v>9</v>
      </c>
      <c r="G1591">
        <v>30</v>
      </c>
      <c r="H1591" t="s">
        <v>10</v>
      </c>
      <c r="J1591" t="s">
        <v>11</v>
      </c>
      <c r="K1591" s="21">
        <v>37368</v>
      </c>
    </row>
    <row r="1592" spans="1:11" x14ac:dyDescent="0.25">
      <c r="A1592">
        <v>35761</v>
      </c>
      <c r="B1592" t="s">
        <v>986</v>
      </c>
      <c r="C1592" s="5">
        <v>43571.583333333336</v>
      </c>
      <c r="D1592" t="s">
        <v>431</v>
      </c>
      <c r="E1592" t="s">
        <v>133</v>
      </c>
      <c r="F1592" t="s">
        <v>9</v>
      </c>
      <c r="G1592">
        <v>30</v>
      </c>
      <c r="H1592" t="s">
        <v>10</v>
      </c>
      <c r="I1592">
        <v>0</v>
      </c>
      <c r="J1592" t="s">
        <v>11</v>
      </c>
      <c r="K1592" s="21">
        <v>19327</v>
      </c>
    </row>
    <row r="1593" spans="1:11" x14ac:dyDescent="0.25">
      <c r="A1593">
        <v>36057</v>
      </c>
      <c r="B1593" t="s">
        <v>972</v>
      </c>
      <c r="C1593" s="5">
        <v>43578.427083333336</v>
      </c>
      <c r="D1593" t="s">
        <v>431</v>
      </c>
      <c r="E1593" t="s">
        <v>133</v>
      </c>
      <c r="F1593" t="s">
        <v>9</v>
      </c>
      <c r="G1593">
        <v>30</v>
      </c>
      <c r="H1593" t="s">
        <v>10</v>
      </c>
      <c r="J1593" t="s">
        <v>11</v>
      </c>
      <c r="K1593" s="21">
        <v>23143</v>
      </c>
    </row>
    <row r="1594" spans="1:11" x14ac:dyDescent="0.25">
      <c r="A1594">
        <v>25779</v>
      </c>
      <c r="B1594" t="s">
        <v>1146</v>
      </c>
      <c r="C1594" s="5">
        <v>43578.4375</v>
      </c>
      <c r="D1594" t="s">
        <v>431</v>
      </c>
      <c r="E1594" t="s">
        <v>133</v>
      </c>
      <c r="F1594" t="s">
        <v>9</v>
      </c>
      <c r="G1594">
        <v>30</v>
      </c>
      <c r="H1594" t="s">
        <v>10</v>
      </c>
      <c r="J1594" t="s">
        <v>11</v>
      </c>
      <c r="K1594" s="21">
        <v>17888</v>
      </c>
    </row>
    <row r="1595" spans="1:11" x14ac:dyDescent="0.25">
      <c r="A1595">
        <v>35838</v>
      </c>
      <c r="B1595" t="s">
        <v>943</v>
      </c>
      <c r="C1595" s="5">
        <v>43578.479166666664</v>
      </c>
      <c r="D1595" t="s">
        <v>431</v>
      </c>
      <c r="E1595" t="s">
        <v>133</v>
      </c>
      <c r="F1595" t="s">
        <v>9</v>
      </c>
      <c r="G1595">
        <v>30</v>
      </c>
      <c r="H1595" t="s">
        <v>10</v>
      </c>
      <c r="J1595" t="s">
        <v>11</v>
      </c>
      <c r="K1595" s="21">
        <v>21551</v>
      </c>
    </row>
    <row r="1596" spans="1:11" x14ac:dyDescent="0.25">
      <c r="A1596">
        <v>1738</v>
      </c>
      <c r="B1596" t="s">
        <v>1478</v>
      </c>
      <c r="C1596" s="5">
        <v>43578.5625</v>
      </c>
      <c r="D1596" t="s">
        <v>431</v>
      </c>
      <c r="E1596" t="s">
        <v>133</v>
      </c>
      <c r="F1596" t="s">
        <v>9</v>
      </c>
      <c r="G1596">
        <v>30</v>
      </c>
      <c r="H1596" t="s">
        <v>10</v>
      </c>
      <c r="J1596" t="s">
        <v>11</v>
      </c>
      <c r="K1596" s="21">
        <v>16425</v>
      </c>
    </row>
    <row r="1597" spans="1:11" x14ac:dyDescent="0.25">
      <c r="A1597">
        <v>15249</v>
      </c>
      <c r="B1597" t="s">
        <v>727</v>
      </c>
      <c r="C1597" s="5">
        <v>43585.395833333336</v>
      </c>
      <c r="D1597" t="s">
        <v>431</v>
      </c>
      <c r="E1597" t="s">
        <v>133</v>
      </c>
      <c r="F1597" t="s">
        <v>9</v>
      </c>
      <c r="G1597">
        <v>30</v>
      </c>
      <c r="H1597" t="s">
        <v>10</v>
      </c>
      <c r="J1597" t="s">
        <v>17</v>
      </c>
      <c r="K1597" s="21">
        <v>17722</v>
      </c>
    </row>
    <row r="1598" spans="1:11" x14ac:dyDescent="0.25">
      <c r="A1598">
        <v>15918</v>
      </c>
      <c r="B1598" t="s">
        <v>662</v>
      </c>
      <c r="C1598" s="5">
        <v>43585.416666666664</v>
      </c>
      <c r="D1598" t="s">
        <v>431</v>
      </c>
      <c r="E1598" t="s">
        <v>133</v>
      </c>
      <c r="F1598" t="s">
        <v>9</v>
      </c>
      <c r="G1598">
        <v>30</v>
      </c>
      <c r="H1598" t="s">
        <v>10</v>
      </c>
      <c r="J1598" t="s">
        <v>11</v>
      </c>
      <c r="K1598" s="21">
        <v>23406</v>
      </c>
    </row>
    <row r="1599" spans="1:11" x14ac:dyDescent="0.25">
      <c r="A1599">
        <v>997</v>
      </c>
      <c r="B1599" t="s">
        <v>440</v>
      </c>
      <c r="C1599" s="5">
        <v>43585.4375</v>
      </c>
      <c r="D1599" t="s">
        <v>431</v>
      </c>
      <c r="E1599" t="s">
        <v>133</v>
      </c>
      <c r="F1599" t="s">
        <v>9</v>
      </c>
      <c r="G1599">
        <v>30</v>
      </c>
      <c r="H1599" t="s">
        <v>10</v>
      </c>
      <c r="J1599" t="s">
        <v>11</v>
      </c>
      <c r="K1599" s="21">
        <v>31213</v>
      </c>
    </row>
    <row r="1600" spans="1:11" x14ac:dyDescent="0.25">
      <c r="A1600">
        <v>11684</v>
      </c>
      <c r="B1600" t="s">
        <v>897</v>
      </c>
      <c r="C1600" s="5">
        <v>43585.458333333336</v>
      </c>
      <c r="D1600" t="s">
        <v>431</v>
      </c>
      <c r="E1600" t="s">
        <v>133</v>
      </c>
      <c r="F1600" t="s">
        <v>9</v>
      </c>
      <c r="G1600">
        <v>30</v>
      </c>
      <c r="H1600" t="s">
        <v>10</v>
      </c>
      <c r="I1600">
        <v>0</v>
      </c>
      <c r="J1600" t="s">
        <v>11</v>
      </c>
      <c r="K1600" s="21">
        <v>15829</v>
      </c>
    </row>
    <row r="1601" spans="1:11" x14ac:dyDescent="0.25">
      <c r="A1601">
        <v>36485</v>
      </c>
      <c r="B1601" t="s">
        <v>495</v>
      </c>
      <c r="C1601" s="5">
        <v>43585.479166666664</v>
      </c>
      <c r="D1601" t="s">
        <v>431</v>
      </c>
      <c r="E1601" t="s">
        <v>133</v>
      </c>
      <c r="F1601" t="s">
        <v>9</v>
      </c>
      <c r="G1601">
        <v>30</v>
      </c>
      <c r="H1601" t="s">
        <v>10</v>
      </c>
      <c r="J1601" t="s">
        <v>11</v>
      </c>
      <c r="K1601" s="21">
        <v>17710</v>
      </c>
    </row>
    <row r="1602" spans="1:11" x14ac:dyDescent="0.25">
      <c r="A1602">
        <v>35761</v>
      </c>
      <c r="B1602" t="s">
        <v>986</v>
      </c>
      <c r="C1602" s="5">
        <v>43585.583333333336</v>
      </c>
      <c r="D1602" t="s">
        <v>431</v>
      </c>
      <c r="E1602" t="s">
        <v>133</v>
      </c>
      <c r="F1602" t="s">
        <v>9</v>
      </c>
      <c r="G1602">
        <v>30</v>
      </c>
      <c r="H1602" t="s">
        <v>10</v>
      </c>
      <c r="I1602">
        <v>0</v>
      </c>
      <c r="J1602" t="s">
        <v>11</v>
      </c>
      <c r="K1602" s="21">
        <v>19327</v>
      </c>
    </row>
    <row r="1603" spans="1:11" x14ac:dyDescent="0.25">
      <c r="A1603">
        <v>22731</v>
      </c>
      <c r="B1603" t="s">
        <v>1620</v>
      </c>
      <c r="C1603" s="5">
        <v>43585.645833333336</v>
      </c>
      <c r="D1603" t="s">
        <v>431</v>
      </c>
      <c r="E1603" t="s">
        <v>133</v>
      </c>
      <c r="F1603" t="s">
        <v>9</v>
      </c>
      <c r="G1603">
        <v>30</v>
      </c>
      <c r="H1603" t="s">
        <v>10</v>
      </c>
      <c r="J1603" t="s">
        <v>11</v>
      </c>
      <c r="K1603" s="21">
        <v>23113</v>
      </c>
    </row>
    <row r="1604" spans="1:11" x14ac:dyDescent="0.25">
      <c r="A1604">
        <v>20658</v>
      </c>
      <c r="B1604" t="s">
        <v>1193</v>
      </c>
      <c r="C1604" s="5">
        <v>43557.375</v>
      </c>
      <c r="D1604" t="s">
        <v>431</v>
      </c>
      <c r="E1604" t="s">
        <v>133</v>
      </c>
      <c r="F1604" t="s">
        <v>9</v>
      </c>
      <c r="G1604">
        <v>45</v>
      </c>
      <c r="H1604" t="s">
        <v>10</v>
      </c>
      <c r="J1604" t="s">
        <v>11</v>
      </c>
      <c r="K1604" s="21">
        <v>26928</v>
      </c>
    </row>
    <row r="1605" spans="1:11" x14ac:dyDescent="0.25">
      <c r="A1605">
        <v>948</v>
      </c>
      <c r="B1605" t="s">
        <v>1194</v>
      </c>
      <c r="C1605" s="5">
        <v>43557.40625</v>
      </c>
      <c r="D1605" t="s">
        <v>431</v>
      </c>
      <c r="E1605" t="s">
        <v>133</v>
      </c>
      <c r="F1605" t="s">
        <v>9</v>
      </c>
      <c r="G1605">
        <v>45</v>
      </c>
      <c r="H1605" t="s">
        <v>10</v>
      </c>
      <c r="J1605" t="s">
        <v>11</v>
      </c>
      <c r="K1605" s="21">
        <v>33982</v>
      </c>
    </row>
    <row r="1606" spans="1:11" x14ac:dyDescent="0.25">
      <c r="A1606">
        <v>34398</v>
      </c>
      <c r="B1606" t="s">
        <v>460</v>
      </c>
      <c r="C1606" s="5">
        <v>43557.520833333336</v>
      </c>
      <c r="D1606" t="s">
        <v>431</v>
      </c>
      <c r="E1606" t="s">
        <v>133</v>
      </c>
      <c r="F1606" t="s">
        <v>9</v>
      </c>
      <c r="G1606">
        <v>45</v>
      </c>
      <c r="H1606" t="s">
        <v>10</v>
      </c>
      <c r="I1606">
        <v>0</v>
      </c>
      <c r="J1606" t="s">
        <v>11</v>
      </c>
      <c r="K1606" s="21">
        <v>21677</v>
      </c>
    </row>
    <row r="1607" spans="1:11" x14ac:dyDescent="0.25">
      <c r="A1607">
        <v>35761</v>
      </c>
      <c r="B1607" t="s">
        <v>986</v>
      </c>
      <c r="C1607" s="5">
        <v>43557.604166666664</v>
      </c>
      <c r="D1607" t="s">
        <v>431</v>
      </c>
      <c r="E1607" t="s">
        <v>133</v>
      </c>
      <c r="F1607" t="s">
        <v>9</v>
      </c>
      <c r="G1607">
        <v>45</v>
      </c>
      <c r="H1607" t="s">
        <v>10</v>
      </c>
      <c r="I1607">
        <v>0</v>
      </c>
      <c r="J1607" t="s">
        <v>11</v>
      </c>
      <c r="K1607" s="21">
        <v>19327</v>
      </c>
    </row>
    <row r="1608" spans="1:11" x14ac:dyDescent="0.25">
      <c r="A1608">
        <v>3609</v>
      </c>
      <c r="B1608" t="s">
        <v>577</v>
      </c>
      <c r="C1608" s="5">
        <v>43557.635416666664</v>
      </c>
      <c r="D1608" t="s">
        <v>431</v>
      </c>
      <c r="E1608" t="s">
        <v>133</v>
      </c>
      <c r="F1608" t="s">
        <v>9</v>
      </c>
      <c r="G1608">
        <v>45</v>
      </c>
      <c r="H1608" t="s">
        <v>10</v>
      </c>
      <c r="J1608" t="s">
        <v>11</v>
      </c>
      <c r="K1608" s="21">
        <v>32123</v>
      </c>
    </row>
    <row r="1609" spans="1:11" x14ac:dyDescent="0.25">
      <c r="A1609">
        <v>28065</v>
      </c>
      <c r="B1609" t="s">
        <v>416</v>
      </c>
      <c r="C1609" s="5">
        <v>43564.40625</v>
      </c>
      <c r="D1609" t="s">
        <v>431</v>
      </c>
      <c r="E1609" t="s">
        <v>133</v>
      </c>
      <c r="F1609" t="s">
        <v>9</v>
      </c>
      <c r="G1609">
        <v>45</v>
      </c>
      <c r="H1609" t="s">
        <v>10</v>
      </c>
      <c r="J1609" t="s">
        <v>11</v>
      </c>
      <c r="K1609" s="21">
        <v>38831</v>
      </c>
    </row>
    <row r="1610" spans="1:11" x14ac:dyDescent="0.25">
      <c r="A1610">
        <v>35086</v>
      </c>
      <c r="B1610" t="s">
        <v>73</v>
      </c>
      <c r="C1610" s="5">
        <v>43564.520833333336</v>
      </c>
      <c r="D1610" t="s">
        <v>431</v>
      </c>
      <c r="E1610" t="s">
        <v>133</v>
      </c>
      <c r="F1610" t="s">
        <v>9</v>
      </c>
      <c r="G1610">
        <v>45</v>
      </c>
      <c r="H1610" t="s">
        <v>10</v>
      </c>
      <c r="J1610" t="s">
        <v>11</v>
      </c>
      <c r="K1610" s="21">
        <v>30536</v>
      </c>
    </row>
    <row r="1611" spans="1:11" x14ac:dyDescent="0.25">
      <c r="A1611">
        <v>35761</v>
      </c>
      <c r="B1611" t="s">
        <v>986</v>
      </c>
      <c r="C1611" s="5">
        <v>43564.572916666664</v>
      </c>
      <c r="D1611" t="s">
        <v>431</v>
      </c>
      <c r="E1611" t="s">
        <v>133</v>
      </c>
      <c r="F1611" t="s">
        <v>9</v>
      </c>
      <c r="G1611">
        <v>45</v>
      </c>
      <c r="H1611" t="s">
        <v>10</v>
      </c>
      <c r="I1611">
        <v>0</v>
      </c>
      <c r="J1611" t="s">
        <v>11</v>
      </c>
      <c r="K1611" s="21">
        <v>19327</v>
      </c>
    </row>
    <row r="1612" spans="1:11" x14ac:dyDescent="0.25">
      <c r="A1612">
        <v>2885</v>
      </c>
      <c r="B1612" t="s">
        <v>1618</v>
      </c>
      <c r="C1612" s="5">
        <v>43571.520833333336</v>
      </c>
      <c r="D1612" t="s">
        <v>431</v>
      </c>
      <c r="E1612" t="s">
        <v>133</v>
      </c>
      <c r="F1612" t="s">
        <v>9</v>
      </c>
      <c r="G1612">
        <v>45</v>
      </c>
      <c r="H1612" t="s">
        <v>10</v>
      </c>
      <c r="J1612" t="s">
        <v>11</v>
      </c>
      <c r="K1612" s="21">
        <v>16067</v>
      </c>
    </row>
    <row r="1613" spans="1:11" x14ac:dyDescent="0.25">
      <c r="A1613">
        <v>11209</v>
      </c>
      <c r="B1613" t="s">
        <v>1159</v>
      </c>
      <c r="C1613" s="5">
        <v>43564.625</v>
      </c>
      <c r="D1613" t="s">
        <v>431</v>
      </c>
      <c r="E1613" t="s">
        <v>133</v>
      </c>
      <c r="F1613" t="s">
        <v>9</v>
      </c>
      <c r="G1613">
        <v>60</v>
      </c>
      <c r="H1613" t="s">
        <v>10</v>
      </c>
      <c r="J1613" t="s">
        <v>11</v>
      </c>
      <c r="K1613" s="21">
        <v>26253</v>
      </c>
    </row>
    <row r="1614" spans="1:11" x14ac:dyDescent="0.25">
      <c r="A1614">
        <v>36399</v>
      </c>
      <c r="B1614" t="s">
        <v>1617</v>
      </c>
      <c r="C1614" s="5">
        <v>43571.458333333336</v>
      </c>
      <c r="D1614" t="s">
        <v>431</v>
      </c>
      <c r="E1614" t="s">
        <v>133</v>
      </c>
      <c r="F1614" t="s">
        <v>9</v>
      </c>
      <c r="G1614">
        <v>60</v>
      </c>
      <c r="H1614" t="s">
        <v>10</v>
      </c>
      <c r="I1614">
        <v>0</v>
      </c>
      <c r="J1614" t="s">
        <v>11</v>
      </c>
      <c r="K1614" s="21">
        <v>25639</v>
      </c>
    </row>
    <row r="1615" spans="1:11" x14ac:dyDescent="0.25">
      <c r="A1615">
        <v>11209</v>
      </c>
      <c r="B1615" t="s">
        <v>1159</v>
      </c>
      <c r="C1615" s="5">
        <v>43571.625</v>
      </c>
      <c r="D1615" t="s">
        <v>431</v>
      </c>
      <c r="E1615" t="s">
        <v>133</v>
      </c>
      <c r="F1615" t="s">
        <v>9</v>
      </c>
      <c r="G1615">
        <v>60</v>
      </c>
      <c r="H1615" t="s">
        <v>10</v>
      </c>
      <c r="J1615" t="s">
        <v>11</v>
      </c>
      <c r="K1615" s="21">
        <v>26253</v>
      </c>
    </row>
    <row r="1616" spans="1:11" x14ac:dyDescent="0.25">
      <c r="A1616">
        <v>15918</v>
      </c>
      <c r="B1616" t="s">
        <v>662</v>
      </c>
      <c r="C1616" s="5">
        <v>43578.375</v>
      </c>
      <c r="D1616" t="s">
        <v>431</v>
      </c>
      <c r="E1616" t="s">
        <v>133</v>
      </c>
      <c r="F1616" t="s">
        <v>9</v>
      </c>
      <c r="G1616">
        <v>60</v>
      </c>
      <c r="H1616" t="s">
        <v>10</v>
      </c>
      <c r="J1616" t="s">
        <v>11</v>
      </c>
      <c r="K1616" s="21">
        <v>23406</v>
      </c>
    </row>
    <row r="1617" spans="1:11" x14ac:dyDescent="0.25">
      <c r="A1617">
        <v>6906</v>
      </c>
      <c r="B1617" t="s">
        <v>1619</v>
      </c>
      <c r="C1617" s="5">
        <v>43578.583333333336</v>
      </c>
      <c r="D1617" t="s">
        <v>431</v>
      </c>
      <c r="E1617" t="s">
        <v>133</v>
      </c>
      <c r="F1617" t="s">
        <v>9</v>
      </c>
      <c r="G1617">
        <v>60</v>
      </c>
      <c r="H1617" t="s">
        <v>10</v>
      </c>
      <c r="J1617" t="s">
        <v>11</v>
      </c>
      <c r="K1617" s="21">
        <v>16185</v>
      </c>
    </row>
    <row r="1618" spans="1:11" x14ac:dyDescent="0.25">
      <c r="A1618">
        <v>11209</v>
      </c>
      <c r="B1618" t="s">
        <v>1159</v>
      </c>
      <c r="C1618" s="5">
        <v>43578.625</v>
      </c>
      <c r="D1618" t="s">
        <v>431</v>
      </c>
      <c r="E1618" t="s">
        <v>133</v>
      </c>
      <c r="F1618" t="s">
        <v>9</v>
      </c>
      <c r="G1618">
        <v>60</v>
      </c>
      <c r="H1618" t="s">
        <v>10</v>
      </c>
      <c r="J1618" t="s">
        <v>11</v>
      </c>
      <c r="K1618" s="21">
        <v>26253</v>
      </c>
    </row>
    <row r="1619" spans="1:11" x14ac:dyDescent="0.25">
      <c r="A1619">
        <v>34312</v>
      </c>
      <c r="B1619" t="s">
        <v>1616</v>
      </c>
      <c r="C1619" s="5">
        <v>43585.520833333336</v>
      </c>
      <c r="D1619" t="s">
        <v>431</v>
      </c>
      <c r="E1619" t="s">
        <v>133</v>
      </c>
      <c r="F1619" t="s">
        <v>9</v>
      </c>
      <c r="G1619">
        <v>90</v>
      </c>
      <c r="H1619" t="s">
        <v>10</v>
      </c>
      <c r="I1619">
        <v>0</v>
      </c>
      <c r="J1619" t="s">
        <v>11</v>
      </c>
      <c r="K1619" s="21">
        <v>17632</v>
      </c>
    </row>
    <row r="1620" spans="1:11" x14ac:dyDescent="0.25">
      <c r="A1620">
        <v>33320</v>
      </c>
      <c r="B1620" t="s">
        <v>361</v>
      </c>
      <c r="C1620" s="5">
        <v>43580.395833333336</v>
      </c>
      <c r="D1620" t="s">
        <v>119</v>
      </c>
      <c r="E1620" t="s">
        <v>133</v>
      </c>
      <c r="F1620" t="s">
        <v>269</v>
      </c>
      <c r="G1620">
        <v>15</v>
      </c>
      <c r="H1620" t="s">
        <v>10</v>
      </c>
      <c r="I1620">
        <v>0</v>
      </c>
      <c r="J1620" t="s">
        <v>11</v>
      </c>
      <c r="K1620" s="21">
        <v>14377</v>
      </c>
    </row>
    <row r="1621" spans="1:11" x14ac:dyDescent="0.25">
      <c r="A1621">
        <v>30081</v>
      </c>
      <c r="B1621" t="s">
        <v>880</v>
      </c>
      <c r="C1621" s="5">
        <v>43559.40625</v>
      </c>
      <c r="D1621" t="s">
        <v>119</v>
      </c>
      <c r="E1621" t="s">
        <v>133</v>
      </c>
      <c r="F1621" t="s">
        <v>269</v>
      </c>
      <c r="G1621">
        <v>30</v>
      </c>
      <c r="H1621" t="s">
        <v>10</v>
      </c>
      <c r="J1621" t="s">
        <v>11</v>
      </c>
      <c r="K1621" s="21">
        <v>15124</v>
      </c>
    </row>
    <row r="1622" spans="1:11" x14ac:dyDescent="0.25">
      <c r="A1622">
        <v>30890</v>
      </c>
      <c r="B1622" t="s">
        <v>728</v>
      </c>
      <c r="C1622" s="5">
        <v>43565.479166666664</v>
      </c>
      <c r="D1622" t="s">
        <v>119</v>
      </c>
      <c r="E1622" t="s">
        <v>133</v>
      </c>
      <c r="F1622" t="s">
        <v>9</v>
      </c>
      <c r="G1622">
        <v>30</v>
      </c>
      <c r="H1622" t="s">
        <v>10</v>
      </c>
      <c r="J1622" t="s">
        <v>11</v>
      </c>
      <c r="K1622" s="21">
        <v>15984</v>
      </c>
    </row>
    <row r="1623" spans="1:11" x14ac:dyDescent="0.25">
      <c r="A1623">
        <v>33384</v>
      </c>
      <c r="B1623" t="s">
        <v>414</v>
      </c>
      <c r="C1623" s="5">
        <v>43566.395833333336</v>
      </c>
      <c r="D1623" t="s">
        <v>119</v>
      </c>
      <c r="E1623" t="s">
        <v>133</v>
      </c>
      <c r="F1623" t="s">
        <v>269</v>
      </c>
      <c r="G1623">
        <v>30</v>
      </c>
      <c r="H1623" t="s">
        <v>10</v>
      </c>
      <c r="J1623" t="s">
        <v>11</v>
      </c>
      <c r="K1623" s="21">
        <v>20925</v>
      </c>
    </row>
    <row r="1624" spans="1:11" x14ac:dyDescent="0.25">
      <c r="A1624">
        <v>30046</v>
      </c>
      <c r="B1624" t="s">
        <v>1076</v>
      </c>
      <c r="C1624" s="5">
        <v>43566.416666666664</v>
      </c>
      <c r="D1624" t="s">
        <v>119</v>
      </c>
      <c r="E1624" t="s">
        <v>133</v>
      </c>
      <c r="F1624" t="s">
        <v>269</v>
      </c>
      <c r="G1624">
        <v>30</v>
      </c>
      <c r="H1624" t="s">
        <v>10</v>
      </c>
      <c r="J1624" t="s">
        <v>11</v>
      </c>
      <c r="K1624" s="21">
        <v>20488</v>
      </c>
    </row>
    <row r="1625" spans="1:11" x14ac:dyDescent="0.25">
      <c r="A1625">
        <v>28762</v>
      </c>
      <c r="B1625" t="s">
        <v>560</v>
      </c>
      <c r="C1625" s="5">
        <v>43566.614583333336</v>
      </c>
      <c r="D1625" t="s">
        <v>119</v>
      </c>
      <c r="E1625" t="s">
        <v>133</v>
      </c>
      <c r="F1625" t="s">
        <v>269</v>
      </c>
      <c r="G1625">
        <v>30</v>
      </c>
      <c r="H1625" t="s">
        <v>10</v>
      </c>
      <c r="J1625" t="s">
        <v>11</v>
      </c>
      <c r="K1625" s="21">
        <v>18168</v>
      </c>
    </row>
    <row r="1626" spans="1:11" x14ac:dyDescent="0.25">
      <c r="A1626">
        <v>35615</v>
      </c>
      <c r="B1626" t="s">
        <v>1627</v>
      </c>
      <c r="C1626" s="5">
        <v>43572.479166666664</v>
      </c>
      <c r="D1626" t="s">
        <v>119</v>
      </c>
      <c r="E1626" t="s">
        <v>133</v>
      </c>
      <c r="F1626" t="s">
        <v>9</v>
      </c>
      <c r="G1626">
        <v>30</v>
      </c>
      <c r="H1626" t="s">
        <v>10</v>
      </c>
      <c r="J1626" t="s">
        <v>11</v>
      </c>
      <c r="K1626" s="21">
        <v>13818</v>
      </c>
    </row>
    <row r="1627" spans="1:11" x14ac:dyDescent="0.25">
      <c r="A1627">
        <v>28873</v>
      </c>
      <c r="B1627" t="s">
        <v>344</v>
      </c>
      <c r="C1627" s="5">
        <v>43572.645833333336</v>
      </c>
      <c r="D1627" t="s">
        <v>119</v>
      </c>
      <c r="E1627" t="s">
        <v>133</v>
      </c>
      <c r="F1627" t="s">
        <v>9</v>
      </c>
      <c r="G1627">
        <v>30</v>
      </c>
      <c r="H1627" t="s">
        <v>10</v>
      </c>
      <c r="J1627" t="s">
        <v>11</v>
      </c>
      <c r="K1627" s="21">
        <v>19395</v>
      </c>
    </row>
    <row r="1628" spans="1:11" x14ac:dyDescent="0.25">
      <c r="A1628">
        <v>28759</v>
      </c>
      <c r="B1628" t="s">
        <v>1629</v>
      </c>
      <c r="C1628" s="5">
        <v>43580.375</v>
      </c>
      <c r="D1628" t="s">
        <v>119</v>
      </c>
      <c r="E1628" t="s">
        <v>133</v>
      </c>
      <c r="F1628" t="s">
        <v>269</v>
      </c>
      <c r="G1628">
        <v>30</v>
      </c>
      <c r="H1628" t="s">
        <v>10</v>
      </c>
      <c r="J1628" t="s">
        <v>11</v>
      </c>
      <c r="K1628" s="21">
        <v>20001</v>
      </c>
    </row>
    <row r="1629" spans="1:11" x14ac:dyDescent="0.25">
      <c r="A1629">
        <v>36285</v>
      </c>
      <c r="B1629" t="s">
        <v>1040</v>
      </c>
      <c r="C1629" s="5">
        <v>43559.34375</v>
      </c>
      <c r="D1629" t="s">
        <v>119</v>
      </c>
      <c r="E1629" t="s">
        <v>133</v>
      </c>
      <c r="F1629" t="s">
        <v>269</v>
      </c>
      <c r="G1629">
        <v>45</v>
      </c>
      <c r="H1629" t="s">
        <v>10</v>
      </c>
      <c r="I1629">
        <v>0</v>
      </c>
      <c r="J1629" t="s">
        <v>11</v>
      </c>
      <c r="K1629" s="21">
        <v>21816</v>
      </c>
    </row>
    <row r="1630" spans="1:11" x14ac:dyDescent="0.25">
      <c r="A1630">
        <v>29650</v>
      </c>
      <c r="B1630" t="s">
        <v>1621</v>
      </c>
      <c r="C1630" s="5">
        <v>43559.375</v>
      </c>
      <c r="D1630" t="s">
        <v>119</v>
      </c>
      <c r="E1630" t="s">
        <v>133</v>
      </c>
      <c r="F1630" t="s">
        <v>269</v>
      </c>
      <c r="G1630">
        <v>45</v>
      </c>
      <c r="H1630" t="s">
        <v>10</v>
      </c>
      <c r="J1630" t="s">
        <v>11</v>
      </c>
      <c r="K1630" s="21">
        <v>14445</v>
      </c>
    </row>
    <row r="1631" spans="1:11" x14ac:dyDescent="0.25">
      <c r="A1631">
        <v>28757</v>
      </c>
      <c r="B1631" t="s">
        <v>66</v>
      </c>
      <c r="C1631" s="5">
        <v>43559.46875</v>
      </c>
      <c r="D1631" t="s">
        <v>119</v>
      </c>
      <c r="E1631" t="s">
        <v>133</v>
      </c>
      <c r="F1631" t="s">
        <v>269</v>
      </c>
      <c r="G1631">
        <v>45</v>
      </c>
      <c r="H1631" t="s">
        <v>10</v>
      </c>
      <c r="J1631" t="s">
        <v>11</v>
      </c>
      <c r="K1631" s="21">
        <v>17002</v>
      </c>
    </row>
    <row r="1632" spans="1:11" x14ac:dyDescent="0.25">
      <c r="A1632">
        <v>36354</v>
      </c>
      <c r="B1632" t="s">
        <v>1031</v>
      </c>
      <c r="C1632" s="5">
        <v>43559.520833333336</v>
      </c>
      <c r="D1632" t="s">
        <v>119</v>
      </c>
      <c r="E1632" t="s">
        <v>133</v>
      </c>
      <c r="F1632" t="s">
        <v>269</v>
      </c>
      <c r="G1632">
        <v>45</v>
      </c>
      <c r="H1632" t="s">
        <v>10</v>
      </c>
      <c r="J1632" t="s">
        <v>11</v>
      </c>
      <c r="K1632" s="21">
        <v>23741</v>
      </c>
    </row>
    <row r="1633" spans="1:11" x14ac:dyDescent="0.25">
      <c r="A1633">
        <v>36246</v>
      </c>
      <c r="B1633" t="s">
        <v>1039</v>
      </c>
      <c r="C1633" s="5">
        <v>43559.552083333336</v>
      </c>
      <c r="D1633" t="s">
        <v>119</v>
      </c>
      <c r="E1633" t="s">
        <v>133</v>
      </c>
      <c r="F1633" t="s">
        <v>269</v>
      </c>
      <c r="G1633">
        <v>45</v>
      </c>
      <c r="H1633" t="s">
        <v>10</v>
      </c>
      <c r="J1633" t="s">
        <v>11</v>
      </c>
      <c r="K1633" s="21">
        <v>15382</v>
      </c>
    </row>
    <row r="1634" spans="1:11" x14ac:dyDescent="0.25">
      <c r="A1634">
        <v>29038</v>
      </c>
      <c r="B1634" t="s">
        <v>1622</v>
      </c>
      <c r="C1634" s="5">
        <v>43559.625</v>
      </c>
      <c r="D1634" t="s">
        <v>119</v>
      </c>
      <c r="E1634" t="s">
        <v>133</v>
      </c>
      <c r="F1634" t="s">
        <v>269</v>
      </c>
      <c r="G1634">
        <v>45</v>
      </c>
      <c r="H1634" t="s">
        <v>10</v>
      </c>
      <c r="J1634" t="s">
        <v>11</v>
      </c>
      <c r="K1634" s="21">
        <v>9403</v>
      </c>
    </row>
    <row r="1635" spans="1:11" x14ac:dyDescent="0.25">
      <c r="A1635">
        <v>27285</v>
      </c>
      <c r="B1635" t="s">
        <v>1223</v>
      </c>
      <c r="C1635" s="5">
        <v>43565.635416666664</v>
      </c>
      <c r="D1635" t="s">
        <v>119</v>
      </c>
      <c r="E1635" t="s">
        <v>133</v>
      </c>
      <c r="F1635" t="s">
        <v>9</v>
      </c>
      <c r="G1635">
        <v>45</v>
      </c>
      <c r="H1635" t="s">
        <v>10</v>
      </c>
      <c r="J1635" t="s">
        <v>11</v>
      </c>
      <c r="K1635" s="21">
        <v>14377</v>
      </c>
    </row>
    <row r="1636" spans="1:11" x14ac:dyDescent="0.25">
      <c r="A1636">
        <v>36285</v>
      </c>
      <c r="B1636" t="s">
        <v>1040</v>
      </c>
      <c r="C1636" s="5">
        <v>43566.364583333336</v>
      </c>
      <c r="D1636" t="s">
        <v>119</v>
      </c>
      <c r="E1636" t="s">
        <v>133</v>
      </c>
      <c r="F1636" t="s">
        <v>269</v>
      </c>
      <c r="G1636">
        <v>45</v>
      </c>
      <c r="H1636" t="s">
        <v>10</v>
      </c>
      <c r="J1636" t="s">
        <v>11</v>
      </c>
      <c r="K1636" s="21">
        <v>21816</v>
      </c>
    </row>
    <row r="1637" spans="1:11" x14ac:dyDescent="0.25">
      <c r="A1637">
        <v>28824</v>
      </c>
      <c r="B1637" t="s">
        <v>446</v>
      </c>
      <c r="C1637" s="5">
        <v>43566.4375</v>
      </c>
      <c r="D1637" t="s">
        <v>119</v>
      </c>
      <c r="E1637" t="s">
        <v>133</v>
      </c>
      <c r="F1637" t="s">
        <v>269</v>
      </c>
      <c r="G1637">
        <v>45</v>
      </c>
      <c r="H1637" t="s">
        <v>10</v>
      </c>
      <c r="J1637" t="s">
        <v>11</v>
      </c>
      <c r="K1637" s="21">
        <v>23441</v>
      </c>
    </row>
    <row r="1638" spans="1:11" x14ac:dyDescent="0.25">
      <c r="A1638">
        <v>28747</v>
      </c>
      <c r="B1638" t="s">
        <v>561</v>
      </c>
      <c r="C1638" s="5">
        <v>43566.46875</v>
      </c>
      <c r="D1638" t="s">
        <v>119</v>
      </c>
      <c r="E1638" t="s">
        <v>133</v>
      </c>
      <c r="F1638" t="s">
        <v>269</v>
      </c>
      <c r="G1638">
        <v>45</v>
      </c>
      <c r="H1638" t="s">
        <v>10</v>
      </c>
      <c r="J1638" t="s">
        <v>11</v>
      </c>
      <c r="K1638" s="21">
        <v>22111</v>
      </c>
    </row>
    <row r="1639" spans="1:11" x14ac:dyDescent="0.25">
      <c r="A1639">
        <v>29366</v>
      </c>
      <c r="B1639" t="s">
        <v>1626</v>
      </c>
      <c r="C1639" s="5">
        <v>43566.583333333336</v>
      </c>
      <c r="D1639" t="s">
        <v>119</v>
      </c>
      <c r="E1639" t="s">
        <v>133</v>
      </c>
      <c r="F1639" t="s">
        <v>269</v>
      </c>
      <c r="G1639">
        <v>45</v>
      </c>
      <c r="H1639" t="s">
        <v>10</v>
      </c>
      <c r="J1639" t="s">
        <v>11</v>
      </c>
      <c r="K1639" s="21">
        <v>13076</v>
      </c>
    </row>
    <row r="1640" spans="1:11" x14ac:dyDescent="0.25">
      <c r="A1640">
        <v>33501</v>
      </c>
      <c r="B1640" t="s">
        <v>749</v>
      </c>
      <c r="C1640" s="5">
        <v>43566.635416666664</v>
      </c>
      <c r="D1640" t="s">
        <v>119</v>
      </c>
      <c r="E1640" t="s">
        <v>133</v>
      </c>
      <c r="F1640" t="s">
        <v>269</v>
      </c>
      <c r="G1640">
        <v>45</v>
      </c>
      <c r="H1640" t="s">
        <v>10</v>
      </c>
      <c r="I1640">
        <v>0</v>
      </c>
      <c r="J1640" t="s">
        <v>11</v>
      </c>
      <c r="K1640" s="21">
        <v>9537</v>
      </c>
    </row>
    <row r="1641" spans="1:11" x14ac:dyDescent="0.25">
      <c r="A1641">
        <v>35251</v>
      </c>
      <c r="B1641" t="s">
        <v>78</v>
      </c>
      <c r="C1641" s="5">
        <v>43579.520833333336</v>
      </c>
      <c r="D1641" t="s">
        <v>119</v>
      </c>
      <c r="E1641" t="s">
        <v>133</v>
      </c>
      <c r="F1641" t="s">
        <v>9</v>
      </c>
      <c r="G1641">
        <v>45</v>
      </c>
      <c r="H1641" t="s">
        <v>10</v>
      </c>
      <c r="J1641" t="s">
        <v>11</v>
      </c>
      <c r="K1641" s="21">
        <v>19391</v>
      </c>
    </row>
    <row r="1642" spans="1:11" x14ac:dyDescent="0.25">
      <c r="A1642">
        <v>28873</v>
      </c>
      <c r="B1642" t="s">
        <v>344</v>
      </c>
      <c r="C1642" s="5">
        <v>43579.552083333336</v>
      </c>
      <c r="D1642" t="s">
        <v>119</v>
      </c>
      <c r="E1642" t="s">
        <v>133</v>
      </c>
      <c r="F1642" t="s">
        <v>9</v>
      </c>
      <c r="G1642">
        <v>45</v>
      </c>
      <c r="H1642" t="s">
        <v>10</v>
      </c>
      <c r="J1642" t="s">
        <v>11</v>
      </c>
      <c r="K1642" s="21">
        <v>19395</v>
      </c>
    </row>
    <row r="1643" spans="1:11" x14ac:dyDescent="0.25">
      <c r="A1643">
        <v>30348</v>
      </c>
      <c r="B1643" t="s">
        <v>1594</v>
      </c>
      <c r="C1643" s="5">
        <v>43580.583333333336</v>
      </c>
      <c r="D1643" t="s">
        <v>119</v>
      </c>
      <c r="E1643" t="s">
        <v>133</v>
      </c>
      <c r="F1643" t="s">
        <v>269</v>
      </c>
      <c r="G1643">
        <v>45</v>
      </c>
      <c r="H1643" t="s">
        <v>10</v>
      </c>
      <c r="J1643" t="s">
        <v>11</v>
      </c>
      <c r="K1643" s="21">
        <v>19513</v>
      </c>
    </row>
    <row r="1644" spans="1:11" x14ac:dyDescent="0.25">
      <c r="A1644">
        <v>28824</v>
      </c>
      <c r="B1644" t="s">
        <v>446</v>
      </c>
      <c r="C1644" s="5">
        <v>43559.427083333336</v>
      </c>
      <c r="D1644" t="s">
        <v>119</v>
      </c>
      <c r="E1644" t="s">
        <v>133</v>
      </c>
      <c r="F1644" t="s">
        <v>269</v>
      </c>
      <c r="G1644">
        <v>60</v>
      </c>
      <c r="H1644" t="s">
        <v>10</v>
      </c>
      <c r="I1644">
        <v>0</v>
      </c>
      <c r="J1644" t="s">
        <v>11</v>
      </c>
      <c r="K1644" s="21">
        <v>23441</v>
      </c>
    </row>
    <row r="1645" spans="1:11" x14ac:dyDescent="0.25">
      <c r="A1645">
        <v>34644</v>
      </c>
      <c r="B1645" t="s">
        <v>1173</v>
      </c>
      <c r="C1645" s="5">
        <v>43565.4375</v>
      </c>
      <c r="D1645" t="s">
        <v>119</v>
      </c>
      <c r="E1645" t="s">
        <v>133</v>
      </c>
      <c r="F1645" t="s">
        <v>9</v>
      </c>
      <c r="G1645">
        <v>60</v>
      </c>
      <c r="H1645" t="s">
        <v>10</v>
      </c>
      <c r="J1645" t="s">
        <v>11</v>
      </c>
      <c r="K1645" s="21">
        <v>16887</v>
      </c>
    </row>
    <row r="1646" spans="1:11" x14ac:dyDescent="0.25">
      <c r="A1646">
        <v>34621</v>
      </c>
      <c r="B1646" t="s">
        <v>849</v>
      </c>
      <c r="C1646" s="5">
        <v>43565.520833333336</v>
      </c>
      <c r="D1646" t="s">
        <v>119</v>
      </c>
      <c r="E1646" t="s">
        <v>133</v>
      </c>
      <c r="F1646" t="s">
        <v>9</v>
      </c>
      <c r="G1646">
        <v>60</v>
      </c>
      <c r="H1646" t="s">
        <v>10</v>
      </c>
      <c r="J1646" t="s">
        <v>11</v>
      </c>
      <c r="K1646" s="21">
        <v>17865</v>
      </c>
    </row>
    <row r="1647" spans="1:11" x14ac:dyDescent="0.25">
      <c r="A1647">
        <v>30822</v>
      </c>
      <c r="B1647" t="s">
        <v>1624</v>
      </c>
      <c r="C1647" s="5">
        <v>43565.552083333336</v>
      </c>
      <c r="D1647" t="s">
        <v>119</v>
      </c>
      <c r="E1647" t="s">
        <v>133</v>
      </c>
      <c r="F1647" t="s">
        <v>9</v>
      </c>
      <c r="G1647">
        <v>60</v>
      </c>
      <c r="H1647" t="s">
        <v>10</v>
      </c>
      <c r="J1647" t="s">
        <v>11</v>
      </c>
      <c r="K1647" s="21">
        <v>17775</v>
      </c>
    </row>
    <row r="1648" spans="1:11" x14ac:dyDescent="0.25">
      <c r="A1648">
        <v>31801</v>
      </c>
      <c r="B1648" t="s">
        <v>1625</v>
      </c>
      <c r="C1648" s="5">
        <v>43565.59375</v>
      </c>
      <c r="D1648" t="s">
        <v>119</v>
      </c>
      <c r="E1648" t="s">
        <v>133</v>
      </c>
      <c r="F1648" t="s">
        <v>9</v>
      </c>
      <c r="G1648">
        <v>60</v>
      </c>
      <c r="H1648" t="s">
        <v>10</v>
      </c>
      <c r="J1648" t="s">
        <v>11</v>
      </c>
      <c r="K1648" s="21">
        <v>11956</v>
      </c>
    </row>
    <row r="1649" spans="1:11" x14ac:dyDescent="0.25">
      <c r="A1649">
        <v>35789</v>
      </c>
      <c r="B1649" t="s">
        <v>944</v>
      </c>
      <c r="C1649" s="5">
        <v>43566.520833333336</v>
      </c>
      <c r="D1649" t="s">
        <v>119</v>
      </c>
      <c r="E1649" t="s">
        <v>133</v>
      </c>
      <c r="F1649" t="s">
        <v>269</v>
      </c>
      <c r="G1649">
        <v>60</v>
      </c>
      <c r="H1649" t="s">
        <v>10</v>
      </c>
      <c r="J1649" t="s">
        <v>11</v>
      </c>
      <c r="K1649" s="21">
        <v>23263</v>
      </c>
    </row>
    <row r="1650" spans="1:11" x14ac:dyDescent="0.25">
      <c r="A1650">
        <v>33952</v>
      </c>
      <c r="B1650" t="s">
        <v>1221</v>
      </c>
      <c r="C1650" s="5">
        <v>43572.364583333336</v>
      </c>
      <c r="D1650" t="s">
        <v>119</v>
      </c>
      <c r="E1650" t="s">
        <v>133</v>
      </c>
      <c r="F1650" t="s">
        <v>9</v>
      </c>
      <c r="G1650">
        <v>60</v>
      </c>
      <c r="H1650" t="s">
        <v>10</v>
      </c>
      <c r="J1650" t="s">
        <v>11</v>
      </c>
      <c r="K1650" s="21">
        <v>12591</v>
      </c>
    </row>
    <row r="1651" spans="1:11" x14ac:dyDescent="0.25">
      <c r="A1651">
        <v>31641</v>
      </c>
      <c r="B1651" t="s">
        <v>243</v>
      </c>
      <c r="C1651" s="5">
        <v>43572.40625</v>
      </c>
      <c r="D1651" t="s">
        <v>119</v>
      </c>
      <c r="E1651" t="s">
        <v>133</v>
      </c>
      <c r="F1651" t="s">
        <v>9</v>
      </c>
      <c r="G1651">
        <v>60</v>
      </c>
      <c r="H1651" t="s">
        <v>10</v>
      </c>
      <c r="I1651">
        <v>0</v>
      </c>
      <c r="J1651" t="s">
        <v>11</v>
      </c>
      <c r="K1651" s="21">
        <v>13706</v>
      </c>
    </row>
    <row r="1652" spans="1:11" x14ac:dyDescent="0.25">
      <c r="A1652">
        <v>35</v>
      </c>
      <c r="B1652" t="s">
        <v>496</v>
      </c>
      <c r="C1652" s="5">
        <v>43572.520833333336</v>
      </c>
      <c r="D1652" t="s">
        <v>119</v>
      </c>
      <c r="E1652" t="s">
        <v>133</v>
      </c>
      <c r="F1652" t="s">
        <v>9</v>
      </c>
      <c r="G1652">
        <v>60</v>
      </c>
      <c r="H1652" t="s">
        <v>10</v>
      </c>
      <c r="J1652" t="s">
        <v>11</v>
      </c>
      <c r="K1652" s="21">
        <v>23460</v>
      </c>
    </row>
    <row r="1653" spans="1:11" x14ac:dyDescent="0.25">
      <c r="A1653">
        <v>16775</v>
      </c>
      <c r="B1653" t="s">
        <v>1628</v>
      </c>
      <c r="C1653" s="5">
        <v>43579.583333333336</v>
      </c>
      <c r="D1653" t="s">
        <v>119</v>
      </c>
      <c r="E1653" t="s">
        <v>133</v>
      </c>
      <c r="F1653" t="s">
        <v>9</v>
      </c>
      <c r="G1653">
        <v>60</v>
      </c>
      <c r="H1653" t="s">
        <v>10</v>
      </c>
      <c r="J1653" t="s">
        <v>11</v>
      </c>
      <c r="K1653" s="21">
        <v>15101</v>
      </c>
    </row>
    <row r="1654" spans="1:11" x14ac:dyDescent="0.25">
      <c r="A1654">
        <v>34940</v>
      </c>
      <c r="B1654" t="s">
        <v>847</v>
      </c>
      <c r="C1654" s="5">
        <v>43579.625</v>
      </c>
      <c r="D1654" t="s">
        <v>119</v>
      </c>
      <c r="E1654" t="s">
        <v>133</v>
      </c>
      <c r="F1654" t="s">
        <v>9</v>
      </c>
      <c r="G1654">
        <v>60</v>
      </c>
      <c r="H1654" t="s">
        <v>10</v>
      </c>
      <c r="J1654" t="s">
        <v>11</v>
      </c>
      <c r="K1654" s="21">
        <v>14635</v>
      </c>
    </row>
    <row r="1655" spans="1:11" x14ac:dyDescent="0.25">
      <c r="A1655">
        <v>35432</v>
      </c>
      <c r="B1655" t="s">
        <v>1198</v>
      </c>
      <c r="C1655" s="5">
        <v>43580.416666666664</v>
      </c>
      <c r="D1655" t="s">
        <v>119</v>
      </c>
      <c r="E1655" t="s">
        <v>133</v>
      </c>
      <c r="F1655" t="s">
        <v>269</v>
      </c>
      <c r="G1655">
        <v>60</v>
      </c>
      <c r="H1655" t="s">
        <v>10</v>
      </c>
      <c r="J1655" t="s">
        <v>11</v>
      </c>
      <c r="K1655" s="21">
        <v>14062</v>
      </c>
    </row>
    <row r="1656" spans="1:11" x14ac:dyDescent="0.25">
      <c r="A1656">
        <v>36393</v>
      </c>
      <c r="B1656" t="s">
        <v>1630</v>
      </c>
      <c r="C1656" s="5">
        <v>43580.520833333336</v>
      </c>
      <c r="D1656" t="s">
        <v>119</v>
      </c>
      <c r="E1656" t="s">
        <v>133</v>
      </c>
      <c r="F1656" t="s">
        <v>269</v>
      </c>
      <c r="G1656">
        <v>60</v>
      </c>
      <c r="H1656" t="s">
        <v>10</v>
      </c>
      <c r="J1656" t="s">
        <v>11</v>
      </c>
      <c r="K1656" s="21">
        <v>13246</v>
      </c>
    </row>
    <row r="1657" spans="1:11" x14ac:dyDescent="0.25">
      <c r="A1657">
        <v>36490</v>
      </c>
      <c r="B1657" t="s">
        <v>1623</v>
      </c>
      <c r="C1657" s="5">
        <v>43565.392361111109</v>
      </c>
      <c r="D1657" t="s">
        <v>119</v>
      </c>
      <c r="E1657" t="s">
        <v>133</v>
      </c>
      <c r="F1657" t="s">
        <v>9</v>
      </c>
      <c r="G1657">
        <v>65</v>
      </c>
      <c r="H1657" t="s">
        <v>10</v>
      </c>
      <c r="J1657" t="s">
        <v>11</v>
      </c>
      <c r="K1657" s="21">
        <v>20700</v>
      </c>
    </row>
    <row r="1658" spans="1:11" x14ac:dyDescent="0.25">
      <c r="A1658">
        <v>30085</v>
      </c>
      <c r="B1658" t="s">
        <v>1197</v>
      </c>
      <c r="C1658" s="5">
        <v>43572.5625</v>
      </c>
      <c r="D1658" t="s">
        <v>119</v>
      </c>
      <c r="E1658" t="s">
        <v>133</v>
      </c>
      <c r="F1658" t="s">
        <v>9</v>
      </c>
      <c r="G1658">
        <v>75</v>
      </c>
      <c r="H1658" t="s">
        <v>10</v>
      </c>
      <c r="J1658" t="s">
        <v>11</v>
      </c>
      <c r="K1658" s="21">
        <v>18181</v>
      </c>
    </row>
    <row r="1659" spans="1:11" x14ac:dyDescent="0.25">
      <c r="A1659">
        <v>28454</v>
      </c>
      <c r="B1659" t="s">
        <v>34</v>
      </c>
      <c r="C1659" s="5">
        <v>43579.416666666664</v>
      </c>
      <c r="D1659" t="s">
        <v>119</v>
      </c>
      <c r="E1659" t="s">
        <v>133</v>
      </c>
      <c r="F1659" t="s">
        <v>9</v>
      </c>
      <c r="G1659">
        <v>120</v>
      </c>
      <c r="H1659" t="s">
        <v>10</v>
      </c>
      <c r="J1659" t="s">
        <v>11</v>
      </c>
      <c r="K1659" s="21">
        <v>17637</v>
      </c>
    </row>
    <row r="1660" spans="1:11" x14ac:dyDescent="0.25">
      <c r="A1660">
        <v>30661</v>
      </c>
      <c r="B1660" t="s">
        <v>1632</v>
      </c>
      <c r="C1660" s="5">
        <v>43564.479166666664</v>
      </c>
      <c r="D1660" t="s">
        <v>154</v>
      </c>
      <c r="E1660" t="s">
        <v>133</v>
      </c>
      <c r="F1660" t="s">
        <v>9</v>
      </c>
      <c r="G1660">
        <v>0</v>
      </c>
      <c r="H1660" t="s">
        <v>10</v>
      </c>
      <c r="I1660">
        <v>0</v>
      </c>
      <c r="J1660" t="s">
        <v>11</v>
      </c>
      <c r="K1660" s="21">
        <v>40724</v>
      </c>
    </row>
    <row r="1661" spans="1:11" x14ac:dyDescent="0.25">
      <c r="A1661">
        <v>35520</v>
      </c>
      <c r="B1661" t="s">
        <v>666</v>
      </c>
      <c r="C1661" s="5">
        <v>43557.40625</v>
      </c>
      <c r="D1661" t="s">
        <v>154</v>
      </c>
      <c r="E1661" t="s">
        <v>133</v>
      </c>
      <c r="F1661" t="s">
        <v>9</v>
      </c>
      <c r="G1661">
        <v>15</v>
      </c>
      <c r="H1661" t="s">
        <v>10</v>
      </c>
      <c r="J1661" t="s">
        <v>11</v>
      </c>
      <c r="K1661" s="21">
        <v>42450</v>
      </c>
    </row>
    <row r="1662" spans="1:11" x14ac:dyDescent="0.25">
      <c r="A1662">
        <v>27601</v>
      </c>
      <c r="B1662" t="s">
        <v>709</v>
      </c>
      <c r="C1662" s="5">
        <v>43567.583333333336</v>
      </c>
      <c r="D1662" t="s">
        <v>154</v>
      </c>
      <c r="E1662" t="s">
        <v>133</v>
      </c>
      <c r="F1662" t="s">
        <v>9</v>
      </c>
      <c r="G1662">
        <v>15</v>
      </c>
      <c r="H1662" t="s">
        <v>10</v>
      </c>
      <c r="J1662" t="s">
        <v>11</v>
      </c>
      <c r="K1662" s="21">
        <v>40839</v>
      </c>
    </row>
    <row r="1663" spans="1:11" x14ac:dyDescent="0.25">
      <c r="A1663">
        <v>29683</v>
      </c>
      <c r="B1663" t="s">
        <v>708</v>
      </c>
      <c r="C1663" s="5">
        <v>43556.375</v>
      </c>
      <c r="D1663" t="s">
        <v>154</v>
      </c>
      <c r="E1663" t="s">
        <v>133</v>
      </c>
      <c r="F1663" t="s">
        <v>9</v>
      </c>
      <c r="G1663">
        <v>30</v>
      </c>
      <c r="H1663" t="s">
        <v>10</v>
      </c>
      <c r="J1663" t="s">
        <v>11</v>
      </c>
      <c r="K1663" s="21">
        <v>40791</v>
      </c>
    </row>
    <row r="1664" spans="1:11" x14ac:dyDescent="0.25">
      <c r="A1664">
        <v>35191</v>
      </c>
      <c r="B1664" t="s">
        <v>3</v>
      </c>
      <c r="C1664" s="5">
        <v>43556.4375</v>
      </c>
      <c r="D1664" t="s">
        <v>154</v>
      </c>
      <c r="E1664" t="s">
        <v>133</v>
      </c>
      <c r="F1664" t="s">
        <v>9</v>
      </c>
      <c r="G1664">
        <v>30</v>
      </c>
      <c r="H1664" t="s">
        <v>10</v>
      </c>
      <c r="J1664" t="s">
        <v>11</v>
      </c>
      <c r="K1664" s="21">
        <v>41752</v>
      </c>
    </row>
    <row r="1665" spans="1:11" x14ac:dyDescent="0.25">
      <c r="A1665">
        <v>30279</v>
      </c>
      <c r="B1665" t="s">
        <v>29</v>
      </c>
      <c r="C1665" s="5">
        <v>43556.520833333336</v>
      </c>
      <c r="D1665" t="s">
        <v>154</v>
      </c>
      <c r="E1665" t="s">
        <v>133</v>
      </c>
      <c r="F1665" t="s">
        <v>9</v>
      </c>
      <c r="G1665">
        <v>30</v>
      </c>
      <c r="H1665" t="s">
        <v>10</v>
      </c>
      <c r="J1665" t="s">
        <v>11</v>
      </c>
      <c r="K1665" s="21">
        <v>41097</v>
      </c>
    </row>
    <row r="1666" spans="1:11" x14ac:dyDescent="0.25">
      <c r="A1666">
        <v>30474</v>
      </c>
      <c r="B1666" t="s">
        <v>77</v>
      </c>
      <c r="C1666" s="5">
        <v>43556.583333333336</v>
      </c>
      <c r="D1666" t="s">
        <v>154</v>
      </c>
      <c r="E1666" t="s">
        <v>133</v>
      </c>
      <c r="F1666" t="s">
        <v>9</v>
      </c>
      <c r="G1666">
        <v>30</v>
      </c>
      <c r="H1666" t="s">
        <v>10</v>
      </c>
      <c r="J1666" t="s">
        <v>11</v>
      </c>
      <c r="K1666" s="21">
        <v>40836</v>
      </c>
    </row>
    <row r="1667" spans="1:11" x14ac:dyDescent="0.25">
      <c r="A1667">
        <v>32699</v>
      </c>
      <c r="B1667" t="s">
        <v>667</v>
      </c>
      <c r="C1667" s="5">
        <v>43557.364583333336</v>
      </c>
      <c r="D1667" t="s">
        <v>154</v>
      </c>
      <c r="E1667" t="s">
        <v>133</v>
      </c>
      <c r="F1667" t="s">
        <v>9</v>
      </c>
      <c r="G1667">
        <v>30</v>
      </c>
      <c r="H1667" t="s">
        <v>10</v>
      </c>
      <c r="J1667" t="s">
        <v>11</v>
      </c>
      <c r="K1667" s="21">
        <v>40855</v>
      </c>
    </row>
    <row r="1668" spans="1:11" x14ac:dyDescent="0.25">
      <c r="A1668">
        <v>30212</v>
      </c>
      <c r="B1668" t="s">
        <v>666</v>
      </c>
      <c r="C1668" s="5">
        <v>43557.385416666664</v>
      </c>
      <c r="D1668" t="s">
        <v>154</v>
      </c>
      <c r="E1668" t="s">
        <v>133</v>
      </c>
      <c r="F1668" t="s">
        <v>9</v>
      </c>
      <c r="G1668">
        <v>30</v>
      </c>
      <c r="H1668" t="s">
        <v>10</v>
      </c>
      <c r="J1668" t="s">
        <v>11</v>
      </c>
      <c r="K1668" s="21">
        <v>41512</v>
      </c>
    </row>
    <row r="1669" spans="1:11" x14ac:dyDescent="0.25">
      <c r="A1669">
        <v>29670</v>
      </c>
      <c r="B1669" t="s">
        <v>1635</v>
      </c>
      <c r="C1669" s="5">
        <v>43557.645833333336</v>
      </c>
      <c r="D1669" t="s">
        <v>154</v>
      </c>
      <c r="E1669" t="s">
        <v>133</v>
      </c>
      <c r="F1669" t="s">
        <v>9</v>
      </c>
      <c r="G1669">
        <v>30</v>
      </c>
      <c r="H1669" t="s">
        <v>10</v>
      </c>
      <c r="J1669" t="s">
        <v>11</v>
      </c>
      <c r="K1669" s="21">
        <v>40927</v>
      </c>
    </row>
    <row r="1670" spans="1:11" x14ac:dyDescent="0.25">
      <c r="A1670">
        <v>32282</v>
      </c>
      <c r="B1670" t="s">
        <v>1636</v>
      </c>
      <c r="C1670" s="5">
        <v>43560.395833333336</v>
      </c>
      <c r="D1670" t="s">
        <v>154</v>
      </c>
      <c r="E1670" t="s">
        <v>133</v>
      </c>
      <c r="F1670" t="s">
        <v>9</v>
      </c>
      <c r="G1670">
        <v>30</v>
      </c>
      <c r="H1670" t="s">
        <v>10</v>
      </c>
      <c r="J1670" t="s">
        <v>11</v>
      </c>
      <c r="K1670" s="21">
        <v>41388</v>
      </c>
    </row>
    <row r="1671" spans="1:11" x14ac:dyDescent="0.25">
      <c r="A1671">
        <v>34019</v>
      </c>
      <c r="B1671" t="s">
        <v>468</v>
      </c>
      <c r="C1671" s="5">
        <v>43560.416666666664</v>
      </c>
      <c r="D1671" t="s">
        <v>154</v>
      </c>
      <c r="E1671" t="s">
        <v>133</v>
      </c>
      <c r="F1671" t="s">
        <v>9</v>
      </c>
      <c r="G1671">
        <v>30</v>
      </c>
      <c r="H1671" t="s">
        <v>10</v>
      </c>
      <c r="J1671" t="s">
        <v>11</v>
      </c>
      <c r="K1671" s="21">
        <v>40666</v>
      </c>
    </row>
    <row r="1672" spans="1:11" x14ac:dyDescent="0.25">
      <c r="A1672">
        <v>9163</v>
      </c>
      <c r="B1672" t="s">
        <v>1494</v>
      </c>
      <c r="C1672" s="5">
        <v>43563.34375</v>
      </c>
      <c r="D1672" t="s">
        <v>154</v>
      </c>
      <c r="E1672" t="s">
        <v>133</v>
      </c>
      <c r="F1672" t="s">
        <v>9</v>
      </c>
      <c r="G1672">
        <v>30</v>
      </c>
      <c r="H1672" t="s">
        <v>10</v>
      </c>
      <c r="J1672" t="s">
        <v>11</v>
      </c>
      <c r="K1672" s="21">
        <v>37060</v>
      </c>
    </row>
    <row r="1673" spans="1:11" x14ac:dyDescent="0.25">
      <c r="A1673">
        <v>25903</v>
      </c>
      <c r="B1673" t="s">
        <v>1202</v>
      </c>
      <c r="C1673" s="5">
        <v>43563.364583333336</v>
      </c>
      <c r="D1673" t="s">
        <v>154</v>
      </c>
      <c r="E1673" t="s">
        <v>133</v>
      </c>
      <c r="F1673" t="s">
        <v>9</v>
      </c>
      <c r="G1673">
        <v>30</v>
      </c>
      <c r="H1673" t="s">
        <v>10</v>
      </c>
      <c r="J1673" t="s">
        <v>11</v>
      </c>
      <c r="K1673" s="21">
        <v>39520</v>
      </c>
    </row>
    <row r="1674" spans="1:11" x14ac:dyDescent="0.25">
      <c r="A1674">
        <v>11220</v>
      </c>
      <c r="B1674" t="s">
        <v>286</v>
      </c>
      <c r="C1674" s="5">
        <v>43563.385416666664</v>
      </c>
      <c r="D1674" t="s">
        <v>154</v>
      </c>
      <c r="E1674" t="s">
        <v>133</v>
      </c>
      <c r="F1674" t="s">
        <v>9</v>
      </c>
      <c r="G1674">
        <v>30</v>
      </c>
      <c r="H1674" t="s">
        <v>10</v>
      </c>
      <c r="J1674" t="s">
        <v>11</v>
      </c>
      <c r="K1674" s="21">
        <v>38169</v>
      </c>
    </row>
    <row r="1675" spans="1:11" x14ac:dyDescent="0.25">
      <c r="A1675">
        <v>34975</v>
      </c>
      <c r="B1675" t="s">
        <v>815</v>
      </c>
      <c r="C1675" s="5">
        <v>43563.427083333336</v>
      </c>
      <c r="D1675" t="s">
        <v>154</v>
      </c>
      <c r="E1675" t="s">
        <v>133</v>
      </c>
      <c r="F1675" t="s">
        <v>9</v>
      </c>
      <c r="G1675">
        <v>30</v>
      </c>
      <c r="H1675" t="s">
        <v>10</v>
      </c>
      <c r="J1675" t="s">
        <v>11</v>
      </c>
      <c r="K1675" s="21">
        <v>41434</v>
      </c>
    </row>
    <row r="1676" spans="1:11" x14ac:dyDescent="0.25">
      <c r="A1676">
        <v>36267</v>
      </c>
      <c r="B1676" t="s">
        <v>1199</v>
      </c>
      <c r="C1676" s="5">
        <v>43563.479166666664</v>
      </c>
      <c r="D1676" t="s">
        <v>154</v>
      </c>
      <c r="E1676" t="s">
        <v>133</v>
      </c>
      <c r="F1676" t="s">
        <v>9</v>
      </c>
      <c r="G1676">
        <v>30</v>
      </c>
      <c r="H1676" t="s">
        <v>10</v>
      </c>
      <c r="J1676" t="s">
        <v>11</v>
      </c>
      <c r="K1676" s="21">
        <v>41757</v>
      </c>
    </row>
    <row r="1677" spans="1:11" x14ac:dyDescent="0.25">
      <c r="A1677">
        <v>34595</v>
      </c>
      <c r="B1677" t="s">
        <v>1637</v>
      </c>
      <c r="C1677" s="5">
        <v>43563.59375</v>
      </c>
      <c r="D1677" t="s">
        <v>154</v>
      </c>
      <c r="E1677" t="s">
        <v>133</v>
      </c>
      <c r="F1677" t="s">
        <v>9</v>
      </c>
      <c r="G1677">
        <v>30</v>
      </c>
      <c r="H1677" t="s">
        <v>10</v>
      </c>
      <c r="J1677" t="s">
        <v>11</v>
      </c>
      <c r="K1677" s="21">
        <v>38514</v>
      </c>
    </row>
    <row r="1678" spans="1:11" x14ac:dyDescent="0.25">
      <c r="A1678">
        <v>28117</v>
      </c>
      <c r="B1678" t="s">
        <v>665</v>
      </c>
      <c r="C1678" s="5">
        <v>43563.614583333336</v>
      </c>
      <c r="D1678" t="s">
        <v>154</v>
      </c>
      <c r="E1678" t="s">
        <v>133</v>
      </c>
      <c r="F1678" t="s">
        <v>9</v>
      </c>
      <c r="G1678">
        <v>30</v>
      </c>
      <c r="H1678" t="s">
        <v>10</v>
      </c>
      <c r="J1678" t="s">
        <v>11</v>
      </c>
      <c r="K1678" s="21">
        <v>40433</v>
      </c>
    </row>
    <row r="1679" spans="1:11" x14ac:dyDescent="0.25">
      <c r="A1679">
        <v>35328</v>
      </c>
      <c r="B1679" t="s">
        <v>208</v>
      </c>
      <c r="C1679" s="5">
        <v>43564.364583333336</v>
      </c>
      <c r="D1679" t="s">
        <v>154</v>
      </c>
      <c r="E1679" t="s">
        <v>133</v>
      </c>
      <c r="F1679" t="s">
        <v>9</v>
      </c>
      <c r="G1679">
        <v>30</v>
      </c>
      <c r="H1679" t="s">
        <v>10</v>
      </c>
      <c r="J1679" t="s">
        <v>11</v>
      </c>
      <c r="K1679" s="21">
        <v>41916</v>
      </c>
    </row>
    <row r="1680" spans="1:11" x14ac:dyDescent="0.25">
      <c r="A1680">
        <v>31911</v>
      </c>
      <c r="B1680" t="s">
        <v>49</v>
      </c>
      <c r="C1680" s="5">
        <v>43564.583333333336</v>
      </c>
      <c r="D1680" t="s">
        <v>154</v>
      </c>
      <c r="E1680" t="s">
        <v>133</v>
      </c>
      <c r="F1680" t="s">
        <v>9</v>
      </c>
      <c r="G1680">
        <v>30</v>
      </c>
      <c r="H1680" t="s">
        <v>10</v>
      </c>
      <c r="J1680" t="s">
        <v>11</v>
      </c>
      <c r="K1680" s="21">
        <v>39739</v>
      </c>
    </row>
    <row r="1681" spans="1:11" x14ac:dyDescent="0.25">
      <c r="A1681">
        <v>35258</v>
      </c>
      <c r="B1681" t="s">
        <v>74</v>
      </c>
      <c r="C1681" s="5">
        <v>43564.604166666664</v>
      </c>
      <c r="D1681" t="s">
        <v>154</v>
      </c>
      <c r="E1681" t="s">
        <v>133</v>
      </c>
      <c r="F1681" t="s">
        <v>9</v>
      </c>
      <c r="G1681">
        <v>30</v>
      </c>
      <c r="H1681" t="s">
        <v>10</v>
      </c>
      <c r="J1681" t="s">
        <v>11</v>
      </c>
      <c r="K1681" s="21">
        <v>40547</v>
      </c>
    </row>
    <row r="1682" spans="1:11" x14ac:dyDescent="0.25">
      <c r="A1682">
        <v>34437</v>
      </c>
      <c r="B1682" t="s">
        <v>1638</v>
      </c>
      <c r="C1682" s="5">
        <v>43564.625</v>
      </c>
      <c r="D1682" t="s">
        <v>154</v>
      </c>
      <c r="E1682" t="s">
        <v>133</v>
      </c>
      <c r="F1682" t="s">
        <v>9</v>
      </c>
      <c r="G1682">
        <v>30</v>
      </c>
      <c r="H1682" t="s">
        <v>10</v>
      </c>
      <c r="J1682" t="s">
        <v>11</v>
      </c>
      <c r="K1682" s="21">
        <v>41025</v>
      </c>
    </row>
    <row r="1683" spans="1:11" x14ac:dyDescent="0.25">
      <c r="A1683">
        <v>34263</v>
      </c>
      <c r="B1683" t="s">
        <v>911</v>
      </c>
      <c r="C1683" s="5">
        <v>43564.645833333336</v>
      </c>
      <c r="D1683" t="s">
        <v>154</v>
      </c>
      <c r="E1683" t="s">
        <v>133</v>
      </c>
      <c r="F1683" t="s">
        <v>9</v>
      </c>
      <c r="G1683">
        <v>30</v>
      </c>
      <c r="H1683" t="s">
        <v>10</v>
      </c>
      <c r="J1683" t="s">
        <v>11</v>
      </c>
      <c r="K1683" s="21">
        <v>39145</v>
      </c>
    </row>
    <row r="1684" spans="1:11" x14ac:dyDescent="0.25">
      <c r="A1684">
        <v>34876</v>
      </c>
      <c r="B1684" t="s">
        <v>52</v>
      </c>
      <c r="C1684" s="5">
        <v>43567.34375</v>
      </c>
      <c r="D1684" t="s">
        <v>154</v>
      </c>
      <c r="E1684" t="s">
        <v>133</v>
      </c>
      <c r="F1684" t="s">
        <v>9</v>
      </c>
      <c r="G1684">
        <v>30</v>
      </c>
      <c r="H1684" t="s">
        <v>10</v>
      </c>
      <c r="J1684" t="s">
        <v>11</v>
      </c>
      <c r="K1684" s="21">
        <v>37059</v>
      </c>
    </row>
    <row r="1685" spans="1:11" x14ac:dyDescent="0.25">
      <c r="A1685">
        <v>34126</v>
      </c>
      <c r="B1685" t="s">
        <v>313</v>
      </c>
      <c r="C1685" s="5">
        <v>43567.385416666664</v>
      </c>
      <c r="D1685" t="s">
        <v>154</v>
      </c>
      <c r="E1685" t="s">
        <v>133</v>
      </c>
      <c r="F1685" t="s">
        <v>9</v>
      </c>
      <c r="G1685">
        <v>30</v>
      </c>
      <c r="H1685" t="s">
        <v>10</v>
      </c>
      <c r="J1685" t="s">
        <v>11</v>
      </c>
      <c r="K1685" s="21">
        <v>38206</v>
      </c>
    </row>
    <row r="1686" spans="1:11" x14ac:dyDescent="0.25">
      <c r="A1686">
        <v>31299</v>
      </c>
      <c r="B1686" t="s">
        <v>1639</v>
      </c>
      <c r="C1686" s="5">
        <v>43567.416666666664</v>
      </c>
      <c r="D1686" t="s">
        <v>154</v>
      </c>
      <c r="E1686" t="s">
        <v>133</v>
      </c>
      <c r="F1686" t="s">
        <v>9</v>
      </c>
      <c r="G1686">
        <v>30</v>
      </c>
      <c r="H1686" t="s">
        <v>10</v>
      </c>
      <c r="J1686" t="s">
        <v>11</v>
      </c>
      <c r="K1686" s="21">
        <v>41634</v>
      </c>
    </row>
    <row r="1687" spans="1:11" x14ac:dyDescent="0.25">
      <c r="A1687">
        <v>35311</v>
      </c>
      <c r="B1687" t="s">
        <v>882</v>
      </c>
      <c r="C1687" s="5">
        <v>43567.59375</v>
      </c>
      <c r="D1687" t="s">
        <v>154</v>
      </c>
      <c r="E1687" t="s">
        <v>133</v>
      </c>
      <c r="F1687" t="s">
        <v>9</v>
      </c>
      <c r="G1687">
        <v>30</v>
      </c>
      <c r="H1687" t="s">
        <v>10</v>
      </c>
      <c r="J1687" t="s">
        <v>11</v>
      </c>
      <c r="K1687" s="21">
        <v>41656</v>
      </c>
    </row>
    <row r="1688" spans="1:11" x14ac:dyDescent="0.25">
      <c r="A1688">
        <v>15499</v>
      </c>
      <c r="B1688" t="s">
        <v>1642</v>
      </c>
      <c r="C1688" s="5">
        <v>43567.645833333336</v>
      </c>
      <c r="D1688" t="s">
        <v>154</v>
      </c>
      <c r="E1688" t="s">
        <v>133</v>
      </c>
      <c r="F1688" t="s">
        <v>9</v>
      </c>
      <c r="G1688">
        <v>30</v>
      </c>
      <c r="H1688" t="s">
        <v>10</v>
      </c>
      <c r="J1688" t="s">
        <v>11</v>
      </c>
      <c r="K1688" s="21">
        <v>38213</v>
      </c>
    </row>
    <row r="1689" spans="1:11" x14ac:dyDescent="0.25">
      <c r="A1689">
        <v>33449</v>
      </c>
      <c r="B1689" t="s">
        <v>1643</v>
      </c>
      <c r="C1689" s="5">
        <v>43570.395833333336</v>
      </c>
      <c r="D1689" t="s">
        <v>154</v>
      </c>
      <c r="E1689" t="s">
        <v>133</v>
      </c>
      <c r="F1689" t="s">
        <v>9</v>
      </c>
      <c r="G1689">
        <v>30</v>
      </c>
      <c r="H1689" t="s">
        <v>10</v>
      </c>
      <c r="J1689" t="s">
        <v>11</v>
      </c>
      <c r="K1689" s="21">
        <v>40992</v>
      </c>
    </row>
    <row r="1690" spans="1:11" x14ac:dyDescent="0.25">
      <c r="A1690">
        <v>30714</v>
      </c>
      <c r="B1690" t="s">
        <v>1644</v>
      </c>
      <c r="C1690" s="5">
        <v>43570.59375</v>
      </c>
      <c r="D1690" t="s">
        <v>154</v>
      </c>
      <c r="E1690" t="s">
        <v>133</v>
      </c>
      <c r="F1690" t="s">
        <v>9</v>
      </c>
      <c r="G1690">
        <v>30</v>
      </c>
      <c r="H1690" t="s">
        <v>10</v>
      </c>
      <c r="J1690" t="s">
        <v>11</v>
      </c>
      <c r="K1690" s="21">
        <v>40881</v>
      </c>
    </row>
    <row r="1691" spans="1:11" x14ac:dyDescent="0.25">
      <c r="A1691">
        <v>29881</v>
      </c>
      <c r="B1691" t="s">
        <v>337</v>
      </c>
      <c r="C1691" s="5">
        <v>43578.479166666664</v>
      </c>
      <c r="D1691" t="s">
        <v>154</v>
      </c>
      <c r="E1691" t="s">
        <v>133</v>
      </c>
      <c r="F1691" t="s">
        <v>9</v>
      </c>
      <c r="G1691">
        <v>30</v>
      </c>
      <c r="H1691" t="s">
        <v>10</v>
      </c>
      <c r="J1691" t="s">
        <v>17</v>
      </c>
      <c r="K1691" s="21">
        <v>39700</v>
      </c>
    </row>
    <row r="1692" spans="1:11" x14ac:dyDescent="0.25">
      <c r="A1692">
        <v>13860</v>
      </c>
      <c r="B1692" t="s">
        <v>645</v>
      </c>
      <c r="C1692" s="5">
        <v>43578.520833333336</v>
      </c>
      <c r="D1692" t="s">
        <v>154</v>
      </c>
      <c r="E1692" t="s">
        <v>133</v>
      </c>
      <c r="F1692" t="s">
        <v>9</v>
      </c>
      <c r="G1692">
        <v>30</v>
      </c>
      <c r="H1692" t="s">
        <v>10</v>
      </c>
      <c r="J1692" t="s">
        <v>11</v>
      </c>
      <c r="K1692" s="21">
        <v>38611</v>
      </c>
    </row>
    <row r="1693" spans="1:11" x14ac:dyDescent="0.25">
      <c r="A1693">
        <v>33566</v>
      </c>
      <c r="B1693" t="s">
        <v>1181</v>
      </c>
      <c r="C1693" s="5">
        <v>43578.614583333336</v>
      </c>
      <c r="D1693" t="s">
        <v>154</v>
      </c>
      <c r="E1693" t="s">
        <v>133</v>
      </c>
      <c r="F1693" t="s">
        <v>9</v>
      </c>
      <c r="G1693">
        <v>30</v>
      </c>
      <c r="H1693" t="s">
        <v>10</v>
      </c>
      <c r="J1693" t="s">
        <v>11</v>
      </c>
      <c r="K1693" s="21">
        <v>41253</v>
      </c>
    </row>
    <row r="1694" spans="1:11" x14ac:dyDescent="0.25">
      <c r="A1694">
        <v>35463</v>
      </c>
      <c r="B1694" t="s">
        <v>375</v>
      </c>
      <c r="C1694" s="5">
        <v>43581.625</v>
      </c>
      <c r="D1694" t="s">
        <v>154</v>
      </c>
      <c r="E1694" t="s">
        <v>133</v>
      </c>
      <c r="F1694" t="s">
        <v>9</v>
      </c>
      <c r="G1694">
        <v>30</v>
      </c>
      <c r="H1694" t="s">
        <v>10</v>
      </c>
      <c r="J1694" t="s">
        <v>17</v>
      </c>
      <c r="K1694" s="21">
        <v>41561</v>
      </c>
    </row>
    <row r="1695" spans="1:11" x14ac:dyDescent="0.25">
      <c r="A1695">
        <v>35534</v>
      </c>
      <c r="B1695" t="s">
        <v>945</v>
      </c>
      <c r="C1695" s="5">
        <v>43581.645833333336</v>
      </c>
      <c r="D1695" t="s">
        <v>154</v>
      </c>
      <c r="E1695" t="s">
        <v>133</v>
      </c>
      <c r="F1695" t="s">
        <v>9</v>
      </c>
      <c r="G1695">
        <v>30</v>
      </c>
      <c r="H1695" t="s">
        <v>10</v>
      </c>
      <c r="J1695" t="s">
        <v>11</v>
      </c>
      <c r="K1695" s="21">
        <v>41325</v>
      </c>
    </row>
    <row r="1696" spans="1:11" x14ac:dyDescent="0.25">
      <c r="A1696">
        <v>32344</v>
      </c>
      <c r="B1696" t="s">
        <v>747</v>
      </c>
      <c r="C1696" s="5">
        <v>43557.520833333336</v>
      </c>
      <c r="D1696" t="s">
        <v>154</v>
      </c>
      <c r="E1696" t="s">
        <v>133</v>
      </c>
      <c r="F1696" t="s">
        <v>9</v>
      </c>
      <c r="G1696">
        <v>45</v>
      </c>
      <c r="H1696" t="s">
        <v>10</v>
      </c>
      <c r="J1696" t="s">
        <v>11</v>
      </c>
      <c r="K1696" s="21">
        <v>38959</v>
      </c>
    </row>
    <row r="1697" spans="1:11" x14ac:dyDescent="0.25">
      <c r="A1697">
        <v>21984</v>
      </c>
      <c r="B1697" t="s">
        <v>1634</v>
      </c>
      <c r="C1697" s="5">
        <v>43557.552083333336</v>
      </c>
      <c r="D1697" t="s">
        <v>154</v>
      </c>
      <c r="E1697" t="s">
        <v>133</v>
      </c>
      <c r="F1697" t="s">
        <v>9</v>
      </c>
      <c r="G1697">
        <v>45</v>
      </c>
      <c r="H1697" t="s">
        <v>10</v>
      </c>
      <c r="J1697" t="s">
        <v>11</v>
      </c>
      <c r="K1697" s="21">
        <v>39081</v>
      </c>
    </row>
    <row r="1698" spans="1:11" x14ac:dyDescent="0.25">
      <c r="A1698">
        <v>35884</v>
      </c>
      <c r="B1698" t="s">
        <v>38</v>
      </c>
      <c r="C1698" s="5">
        <v>43557.583333333336</v>
      </c>
      <c r="D1698" t="s">
        <v>154</v>
      </c>
      <c r="E1698" t="s">
        <v>133</v>
      </c>
      <c r="F1698" t="s">
        <v>9</v>
      </c>
      <c r="G1698">
        <v>45</v>
      </c>
      <c r="H1698" t="s">
        <v>10</v>
      </c>
      <c r="I1698">
        <v>0</v>
      </c>
      <c r="J1698" t="s">
        <v>11</v>
      </c>
      <c r="K1698" s="21">
        <v>40629</v>
      </c>
    </row>
    <row r="1699" spans="1:11" x14ac:dyDescent="0.25">
      <c r="A1699">
        <v>35055</v>
      </c>
      <c r="B1699" t="s">
        <v>1200</v>
      </c>
      <c r="C1699" s="5">
        <v>43557.614583333336</v>
      </c>
      <c r="D1699" t="s">
        <v>154</v>
      </c>
      <c r="E1699" t="s">
        <v>133</v>
      </c>
      <c r="F1699" t="s">
        <v>9</v>
      </c>
      <c r="G1699">
        <v>45</v>
      </c>
      <c r="H1699" t="s">
        <v>10</v>
      </c>
      <c r="J1699" t="s">
        <v>11</v>
      </c>
      <c r="K1699" s="21">
        <v>40562</v>
      </c>
    </row>
    <row r="1700" spans="1:11" x14ac:dyDescent="0.25">
      <c r="A1700">
        <v>35624</v>
      </c>
      <c r="B1700" t="s">
        <v>947</v>
      </c>
      <c r="C1700" s="5">
        <v>43560.4375</v>
      </c>
      <c r="D1700" t="s">
        <v>154</v>
      </c>
      <c r="E1700" t="s">
        <v>133</v>
      </c>
      <c r="F1700" t="s">
        <v>9</v>
      </c>
      <c r="G1700">
        <v>45</v>
      </c>
      <c r="H1700" t="s">
        <v>10</v>
      </c>
      <c r="J1700" t="s">
        <v>11</v>
      </c>
      <c r="K1700" s="21">
        <v>41411</v>
      </c>
    </row>
    <row r="1701" spans="1:11" x14ac:dyDescent="0.25">
      <c r="A1701">
        <v>35175</v>
      </c>
      <c r="B1701" t="s">
        <v>756</v>
      </c>
      <c r="C1701" s="5">
        <v>43560.46875</v>
      </c>
      <c r="D1701" t="s">
        <v>154</v>
      </c>
      <c r="E1701" t="s">
        <v>133</v>
      </c>
      <c r="F1701" t="s">
        <v>9</v>
      </c>
      <c r="G1701">
        <v>45</v>
      </c>
      <c r="H1701" t="s">
        <v>10</v>
      </c>
      <c r="J1701" t="s">
        <v>11</v>
      </c>
      <c r="K1701" s="21">
        <v>41795</v>
      </c>
    </row>
    <row r="1702" spans="1:11" x14ac:dyDescent="0.25">
      <c r="A1702">
        <v>17055</v>
      </c>
      <c r="B1702" t="s">
        <v>1201</v>
      </c>
      <c r="C1702" s="5">
        <v>43563.447916666664</v>
      </c>
      <c r="D1702" t="s">
        <v>154</v>
      </c>
      <c r="E1702" t="s">
        <v>133</v>
      </c>
      <c r="F1702" t="s">
        <v>9</v>
      </c>
      <c r="G1702">
        <v>45</v>
      </c>
      <c r="H1702" t="s">
        <v>10</v>
      </c>
      <c r="I1702">
        <v>0</v>
      </c>
      <c r="J1702" t="s">
        <v>17</v>
      </c>
      <c r="K1702" s="21">
        <v>38534</v>
      </c>
    </row>
    <row r="1703" spans="1:11" x14ac:dyDescent="0.25">
      <c r="A1703">
        <v>35237</v>
      </c>
      <c r="B1703" t="s">
        <v>739</v>
      </c>
      <c r="C1703" s="5">
        <v>43563.5625</v>
      </c>
      <c r="D1703" t="s">
        <v>154</v>
      </c>
      <c r="E1703" t="s">
        <v>133</v>
      </c>
      <c r="F1703" t="s">
        <v>9</v>
      </c>
      <c r="G1703">
        <v>45</v>
      </c>
      <c r="H1703" t="s">
        <v>10</v>
      </c>
      <c r="J1703" t="s">
        <v>11</v>
      </c>
      <c r="K1703" s="21">
        <v>42207</v>
      </c>
    </row>
    <row r="1704" spans="1:11" x14ac:dyDescent="0.25">
      <c r="A1704">
        <v>36090</v>
      </c>
      <c r="B1704" t="s">
        <v>1160</v>
      </c>
      <c r="C1704" s="5">
        <v>43564.385416666664</v>
      </c>
      <c r="D1704" t="s">
        <v>154</v>
      </c>
      <c r="E1704" t="s">
        <v>133</v>
      </c>
      <c r="F1704" t="s">
        <v>9</v>
      </c>
      <c r="G1704">
        <v>45</v>
      </c>
      <c r="H1704" t="s">
        <v>10</v>
      </c>
      <c r="J1704" t="s">
        <v>11</v>
      </c>
      <c r="K1704" s="21">
        <v>40050</v>
      </c>
    </row>
    <row r="1705" spans="1:11" x14ac:dyDescent="0.25">
      <c r="A1705">
        <v>29705</v>
      </c>
      <c r="B1705" t="s">
        <v>123</v>
      </c>
      <c r="C1705" s="5">
        <v>43564.447916666664</v>
      </c>
      <c r="D1705" t="s">
        <v>154</v>
      </c>
      <c r="E1705" t="s">
        <v>133</v>
      </c>
      <c r="F1705" t="s">
        <v>9</v>
      </c>
      <c r="G1705">
        <v>45</v>
      </c>
      <c r="H1705" t="s">
        <v>10</v>
      </c>
      <c r="J1705" t="s">
        <v>11</v>
      </c>
      <c r="K1705" s="21">
        <v>41606</v>
      </c>
    </row>
    <row r="1706" spans="1:11" x14ac:dyDescent="0.25">
      <c r="A1706">
        <v>33430</v>
      </c>
      <c r="B1706" t="s">
        <v>1204</v>
      </c>
      <c r="C1706" s="5">
        <v>43564.520833333336</v>
      </c>
      <c r="D1706" t="s">
        <v>154</v>
      </c>
      <c r="E1706" t="s">
        <v>133</v>
      </c>
      <c r="F1706" t="s">
        <v>9</v>
      </c>
      <c r="G1706">
        <v>45</v>
      </c>
      <c r="H1706" t="s">
        <v>10</v>
      </c>
      <c r="J1706" t="s">
        <v>11</v>
      </c>
      <c r="K1706" s="21">
        <v>40046</v>
      </c>
    </row>
    <row r="1707" spans="1:11" x14ac:dyDescent="0.25">
      <c r="A1707">
        <v>36508</v>
      </c>
      <c r="B1707" t="s">
        <v>1379</v>
      </c>
      <c r="C1707" s="5">
        <v>43564.552083333336</v>
      </c>
      <c r="D1707" t="s">
        <v>154</v>
      </c>
      <c r="E1707" t="s">
        <v>133</v>
      </c>
      <c r="F1707" t="s">
        <v>9</v>
      </c>
      <c r="G1707">
        <v>45</v>
      </c>
      <c r="H1707" t="s">
        <v>10</v>
      </c>
      <c r="J1707" t="s">
        <v>11</v>
      </c>
      <c r="K1707" s="21">
        <v>38036</v>
      </c>
    </row>
    <row r="1708" spans="1:11" x14ac:dyDescent="0.25">
      <c r="A1708">
        <v>29738</v>
      </c>
      <c r="B1708" t="s">
        <v>400</v>
      </c>
      <c r="C1708" s="5">
        <v>43567.4375</v>
      </c>
      <c r="D1708" t="s">
        <v>154</v>
      </c>
      <c r="E1708" t="s">
        <v>133</v>
      </c>
      <c r="F1708" t="s">
        <v>9</v>
      </c>
      <c r="G1708">
        <v>45</v>
      </c>
      <c r="H1708" t="s">
        <v>10</v>
      </c>
      <c r="J1708" t="s">
        <v>11</v>
      </c>
      <c r="K1708" s="21">
        <v>40647</v>
      </c>
    </row>
    <row r="1709" spans="1:11" x14ac:dyDescent="0.25">
      <c r="A1709">
        <v>35648</v>
      </c>
      <c r="B1709" t="s">
        <v>1161</v>
      </c>
      <c r="C1709" s="5">
        <v>43567.46875</v>
      </c>
      <c r="D1709" t="s">
        <v>154</v>
      </c>
      <c r="E1709" t="s">
        <v>133</v>
      </c>
      <c r="F1709" t="s">
        <v>9</v>
      </c>
      <c r="G1709">
        <v>45</v>
      </c>
      <c r="H1709" t="s">
        <v>10</v>
      </c>
      <c r="J1709" t="s">
        <v>11</v>
      </c>
      <c r="K1709" s="21">
        <v>41999</v>
      </c>
    </row>
    <row r="1710" spans="1:11" x14ac:dyDescent="0.25">
      <c r="A1710">
        <v>36079</v>
      </c>
      <c r="B1710" t="s">
        <v>1640</v>
      </c>
      <c r="C1710" s="5">
        <v>43567.520833333336</v>
      </c>
      <c r="D1710" t="s">
        <v>154</v>
      </c>
      <c r="E1710" t="s">
        <v>133</v>
      </c>
      <c r="F1710" t="s">
        <v>9</v>
      </c>
      <c r="G1710">
        <v>45</v>
      </c>
      <c r="H1710" t="s">
        <v>10</v>
      </c>
      <c r="J1710" t="s">
        <v>11</v>
      </c>
      <c r="K1710" s="21">
        <v>41033</v>
      </c>
    </row>
    <row r="1711" spans="1:11" x14ac:dyDescent="0.25">
      <c r="A1711">
        <v>29119</v>
      </c>
      <c r="B1711" t="s">
        <v>582</v>
      </c>
      <c r="C1711" s="5">
        <v>43567.552083333336</v>
      </c>
      <c r="D1711" t="s">
        <v>154</v>
      </c>
      <c r="E1711" t="s">
        <v>133</v>
      </c>
      <c r="F1711" t="s">
        <v>9</v>
      </c>
      <c r="G1711">
        <v>45</v>
      </c>
      <c r="H1711" t="s">
        <v>10</v>
      </c>
      <c r="J1711" t="s">
        <v>11</v>
      </c>
      <c r="K1711" s="21">
        <v>41586</v>
      </c>
    </row>
    <row r="1712" spans="1:11" x14ac:dyDescent="0.25">
      <c r="A1712">
        <v>32423</v>
      </c>
      <c r="B1712" t="s">
        <v>1641</v>
      </c>
      <c r="C1712" s="5">
        <v>43567.614583333336</v>
      </c>
      <c r="D1712" t="s">
        <v>154</v>
      </c>
      <c r="E1712" t="s">
        <v>133</v>
      </c>
      <c r="F1712" t="s">
        <v>9</v>
      </c>
      <c r="G1712">
        <v>45</v>
      </c>
      <c r="H1712" t="s">
        <v>10</v>
      </c>
      <c r="J1712" t="s">
        <v>11</v>
      </c>
      <c r="K1712" s="21">
        <v>41323</v>
      </c>
    </row>
    <row r="1713" spans="1:11" x14ac:dyDescent="0.25">
      <c r="A1713">
        <v>30719</v>
      </c>
      <c r="B1713" t="s">
        <v>206</v>
      </c>
      <c r="C1713" s="5">
        <v>43570.364583333336</v>
      </c>
      <c r="D1713" t="s">
        <v>154</v>
      </c>
      <c r="E1713" t="s">
        <v>133</v>
      </c>
      <c r="F1713" t="s">
        <v>9</v>
      </c>
      <c r="G1713">
        <v>45</v>
      </c>
      <c r="H1713" t="s">
        <v>10</v>
      </c>
      <c r="J1713" t="s">
        <v>11</v>
      </c>
      <c r="K1713" s="21">
        <v>41396</v>
      </c>
    </row>
    <row r="1714" spans="1:11" x14ac:dyDescent="0.25">
      <c r="A1714">
        <v>30019</v>
      </c>
      <c r="B1714" t="s">
        <v>729</v>
      </c>
      <c r="C1714" s="5">
        <v>43578.40625</v>
      </c>
      <c r="D1714" t="s">
        <v>154</v>
      </c>
      <c r="E1714" t="s">
        <v>133</v>
      </c>
      <c r="F1714" t="s">
        <v>9</v>
      </c>
      <c r="G1714">
        <v>45</v>
      </c>
      <c r="H1714" t="s">
        <v>10</v>
      </c>
      <c r="I1714">
        <v>0</v>
      </c>
      <c r="J1714" t="s">
        <v>11</v>
      </c>
      <c r="K1714" s="21">
        <v>41511</v>
      </c>
    </row>
    <row r="1715" spans="1:11" x14ac:dyDescent="0.25">
      <c r="A1715">
        <v>21991</v>
      </c>
      <c r="B1715" t="s">
        <v>621</v>
      </c>
      <c r="C1715" s="5">
        <v>43578.541666666664</v>
      </c>
      <c r="D1715" t="s">
        <v>154</v>
      </c>
      <c r="E1715" t="s">
        <v>133</v>
      </c>
      <c r="F1715" t="s">
        <v>9</v>
      </c>
      <c r="G1715">
        <v>45</v>
      </c>
      <c r="H1715" t="s">
        <v>10</v>
      </c>
      <c r="J1715" t="s">
        <v>11</v>
      </c>
      <c r="K1715" s="21">
        <v>39482</v>
      </c>
    </row>
    <row r="1716" spans="1:11" x14ac:dyDescent="0.25">
      <c r="A1716">
        <v>35237</v>
      </c>
      <c r="B1716" t="s">
        <v>739</v>
      </c>
      <c r="C1716" s="5">
        <v>43578.635416666664</v>
      </c>
      <c r="D1716" t="s">
        <v>154</v>
      </c>
      <c r="E1716" t="s">
        <v>133</v>
      </c>
      <c r="F1716" t="s">
        <v>9</v>
      </c>
      <c r="G1716">
        <v>45</v>
      </c>
      <c r="H1716" t="s">
        <v>10</v>
      </c>
      <c r="J1716" t="s">
        <v>11</v>
      </c>
      <c r="K1716" s="21">
        <v>42207</v>
      </c>
    </row>
    <row r="1717" spans="1:11" x14ac:dyDescent="0.25">
      <c r="A1717">
        <v>35684</v>
      </c>
      <c r="B1717" t="s">
        <v>1646</v>
      </c>
      <c r="C1717" s="5">
        <v>43581.385416666664</v>
      </c>
      <c r="D1717" t="s">
        <v>154</v>
      </c>
      <c r="E1717" t="s">
        <v>133</v>
      </c>
      <c r="F1717" t="s">
        <v>9</v>
      </c>
      <c r="G1717">
        <v>45</v>
      </c>
      <c r="H1717" t="s">
        <v>10</v>
      </c>
      <c r="J1717" t="s">
        <v>11</v>
      </c>
      <c r="K1717" s="21">
        <v>41988</v>
      </c>
    </row>
    <row r="1718" spans="1:11" x14ac:dyDescent="0.25">
      <c r="A1718">
        <v>29738</v>
      </c>
      <c r="B1718" t="s">
        <v>400</v>
      </c>
      <c r="C1718" s="5">
        <v>43581.5625</v>
      </c>
      <c r="D1718" t="s">
        <v>154</v>
      </c>
      <c r="E1718" t="s">
        <v>133</v>
      </c>
      <c r="F1718" t="s">
        <v>9</v>
      </c>
      <c r="G1718">
        <v>45</v>
      </c>
      <c r="H1718" t="s">
        <v>10</v>
      </c>
      <c r="J1718" t="s">
        <v>11</v>
      </c>
      <c r="K1718" s="21">
        <v>40647</v>
      </c>
    </row>
    <row r="1719" spans="1:11" x14ac:dyDescent="0.25">
      <c r="A1719">
        <v>25859</v>
      </c>
      <c r="B1719" t="s">
        <v>1649</v>
      </c>
      <c r="C1719" s="5">
        <v>43581.59375</v>
      </c>
      <c r="D1719" t="s">
        <v>154</v>
      </c>
      <c r="E1719" t="s">
        <v>133</v>
      </c>
      <c r="F1719" t="s">
        <v>9</v>
      </c>
      <c r="G1719">
        <v>45</v>
      </c>
      <c r="H1719" t="s">
        <v>10</v>
      </c>
      <c r="I1719">
        <v>0</v>
      </c>
      <c r="J1719" t="s">
        <v>11</v>
      </c>
      <c r="K1719" s="21">
        <v>38934</v>
      </c>
    </row>
    <row r="1720" spans="1:11" x14ac:dyDescent="0.25">
      <c r="A1720">
        <v>34781</v>
      </c>
      <c r="B1720" t="s">
        <v>1631</v>
      </c>
      <c r="C1720" s="5">
        <v>43556.395833333336</v>
      </c>
      <c r="D1720" t="s">
        <v>154</v>
      </c>
      <c r="E1720" t="s">
        <v>133</v>
      </c>
      <c r="F1720" t="s">
        <v>9</v>
      </c>
      <c r="G1720">
        <v>60</v>
      </c>
      <c r="H1720" t="s">
        <v>10</v>
      </c>
      <c r="J1720" t="s">
        <v>11</v>
      </c>
      <c r="K1720" s="21">
        <v>41986</v>
      </c>
    </row>
    <row r="1721" spans="1:11" x14ac:dyDescent="0.25">
      <c r="A1721">
        <v>30661</v>
      </c>
      <c r="B1721" t="s">
        <v>1632</v>
      </c>
      <c r="C1721" s="5">
        <v>43556.458333333336</v>
      </c>
      <c r="D1721" t="s">
        <v>154</v>
      </c>
      <c r="E1721" t="s">
        <v>133</v>
      </c>
      <c r="F1721" t="s">
        <v>9</v>
      </c>
      <c r="G1721">
        <v>60</v>
      </c>
      <c r="H1721" t="s">
        <v>10</v>
      </c>
      <c r="J1721" t="s">
        <v>11</v>
      </c>
      <c r="K1721" s="21">
        <v>40724</v>
      </c>
    </row>
    <row r="1722" spans="1:11" x14ac:dyDescent="0.25">
      <c r="A1722">
        <v>35473</v>
      </c>
      <c r="B1722" t="s">
        <v>946</v>
      </c>
      <c r="C1722" s="5">
        <v>43556.541666666664</v>
      </c>
      <c r="D1722" t="s">
        <v>154</v>
      </c>
      <c r="E1722" t="s">
        <v>133</v>
      </c>
      <c r="F1722" t="s">
        <v>9</v>
      </c>
      <c r="G1722">
        <v>60</v>
      </c>
      <c r="H1722" t="s">
        <v>10</v>
      </c>
      <c r="J1722" t="s">
        <v>11</v>
      </c>
      <c r="K1722" s="21">
        <v>37193</v>
      </c>
    </row>
    <row r="1723" spans="1:11" x14ac:dyDescent="0.25">
      <c r="A1723">
        <v>36099</v>
      </c>
      <c r="B1723" t="s">
        <v>1633</v>
      </c>
      <c r="C1723" s="5">
        <v>43557.416666666664</v>
      </c>
      <c r="D1723" t="s">
        <v>154</v>
      </c>
      <c r="E1723" t="s">
        <v>133</v>
      </c>
      <c r="F1723" t="s">
        <v>9</v>
      </c>
      <c r="G1723">
        <v>60</v>
      </c>
      <c r="H1723" t="s">
        <v>10</v>
      </c>
      <c r="J1723" t="s">
        <v>11</v>
      </c>
      <c r="K1723" s="21">
        <v>41481</v>
      </c>
    </row>
    <row r="1724" spans="1:11" x14ac:dyDescent="0.25">
      <c r="A1724">
        <v>26570</v>
      </c>
      <c r="B1724" t="s">
        <v>938</v>
      </c>
      <c r="C1724" s="5">
        <v>43570.416666666664</v>
      </c>
      <c r="D1724" t="s">
        <v>154</v>
      </c>
      <c r="E1724" t="s">
        <v>133</v>
      </c>
      <c r="F1724" t="s">
        <v>9</v>
      </c>
      <c r="G1724">
        <v>60</v>
      </c>
      <c r="H1724" t="s">
        <v>10</v>
      </c>
      <c r="J1724" t="s">
        <v>11</v>
      </c>
      <c r="K1724" s="21">
        <v>39445</v>
      </c>
    </row>
    <row r="1725" spans="1:11" x14ac:dyDescent="0.25">
      <c r="A1725">
        <v>36226</v>
      </c>
      <c r="B1725" t="s">
        <v>555</v>
      </c>
      <c r="C1725" s="5">
        <v>43570.458333333336</v>
      </c>
      <c r="D1725" t="s">
        <v>154</v>
      </c>
      <c r="E1725" t="s">
        <v>133</v>
      </c>
      <c r="F1725" t="s">
        <v>9</v>
      </c>
      <c r="G1725">
        <v>60</v>
      </c>
      <c r="H1725" t="s">
        <v>10</v>
      </c>
      <c r="I1725">
        <v>0</v>
      </c>
      <c r="J1725" t="s">
        <v>11</v>
      </c>
      <c r="K1725" s="21">
        <v>41586</v>
      </c>
    </row>
    <row r="1726" spans="1:11" x14ac:dyDescent="0.25">
      <c r="A1726">
        <v>36083</v>
      </c>
      <c r="B1726" t="s">
        <v>632</v>
      </c>
      <c r="C1726" s="5">
        <v>43570.520833333336</v>
      </c>
      <c r="D1726" t="s">
        <v>154</v>
      </c>
      <c r="E1726" t="s">
        <v>133</v>
      </c>
      <c r="F1726" t="s">
        <v>9</v>
      </c>
      <c r="G1726">
        <v>60</v>
      </c>
      <c r="H1726" t="s">
        <v>10</v>
      </c>
      <c r="J1726" t="s">
        <v>11</v>
      </c>
      <c r="K1726" s="21">
        <v>40286</v>
      </c>
    </row>
    <row r="1727" spans="1:11" x14ac:dyDescent="0.25">
      <c r="A1727">
        <v>36090</v>
      </c>
      <c r="B1727" t="s">
        <v>1160</v>
      </c>
      <c r="C1727" s="5">
        <v>43578.364583333336</v>
      </c>
      <c r="D1727" t="s">
        <v>154</v>
      </c>
      <c r="E1727" t="s">
        <v>133</v>
      </c>
      <c r="F1727" t="s">
        <v>9</v>
      </c>
      <c r="G1727">
        <v>60</v>
      </c>
      <c r="H1727" t="s">
        <v>10</v>
      </c>
      <c r="J1727" t="s">
        <v>11</v>
      </c>
      <c r="K1727" s="21">
        <v>40050</v>
      </c>
    </row>
    <row r="1728" spans="1:11" x14ac:dyDescent="0.25">
      <c r="A1728">
        <v>33810</v>
      </c>
      <c r="B1728" t="s">
        <v>1645</v>
      </c>
      <c r="C1728" s="5">
        <v>43578.572916666664</v>
      </c>
      <c r="D1728" t="s">
        <v>154</v>
      </c>
      <c r="E1728" t="s">
        <v>133</v>
      </c>
      <c r="F1728" t="s">
        <v>9</v>
      </c>
      <c r="G1728">
        <v>60</v>
      </c>
      <c r="H1728" t="s">
        <v>10</v>
      </c>
      <c r="I1728">
        <v>0</v>
      </c>
      <c r="J1728" t="s">
        <v>11</v>
      </c>
      <c r="K1728" s="21">
        <v>37755</v>
      </c>
    </row>
    <row r="1729" spans="1:11" x14ac:dyDescent="0.25">
      <c r="A1729">
        <v>30615</v>
      </c>
      <c r="B1729" t="s">
        <v>325</v>
      </c>
      <c r="C1729" s="5">
        <v>43581.34375</v>
      </c>
      <c r="D1729" t="s">
        <v>154</v>
      </c>
      <c r="E1729" t="s">
        <v>133</v>
      </c>
      <c r="F1729" t="s">
        <v>9</v>
      </c>
      <c r="G1729">
        <v>60</v>
      </c>
      <c r="H1729" t="s">
        <v>10</v>
      </c>
      <c r="J1729" t="s">
        <v>11</v>
      </c>
      <c r="K1729" s="21">
        <v>39771</v>
      </c>
    </row>
    <row r="1730" spans="1:11" x14ac:dyDescent="0.25">
      <c r="A1730">
        <v>36614</v>
      </c>
      <c r="B1730" t="s">
        <v>730</v>
      </c>
      <c r="C1730" s="5">
        <v>43581.416666666664</v>
      </c>
      <c r="D1730" t="s">
        <v>154</v>
      </c>
      <c r="E1730" t="s">
        <v>133</v>
      </c>
      <c r="F1730" t="s">
        <v>9</v>
      </c>
      <c r="G1730">
        <v>60</v>
      </c>
      <c r="H1730" t="s">
        <v>10</v>
      </c>
      <c r="J1730" t="s">
        <v>11</v>
      </c>
      <c r="K1730" s="21">
        <v>40831</v>
      </c>
    </row>
    <row r="1731" spans="1:11" x14ac:dyDescent="0.25">
      <c r="A1731">
        <v>36606</v>
      </c>
      <c r="B1731" t="s">
        <v>1647</v>
      </c>
      <c r="C1731" s="5">
        <v>43581.458333333336</v>
      </c>
      <c r="D1731" t="s">
        <v>154</v>
      </c>
      <c r="E1731" t="s">
        <v>133</v>
      </c>
      <c r="F1731" t="s">
        <v>9</v>
      </c>
      <c r="G1731">
        <v>60</v>
      </c>
      <c r="H1731" t="s">
        <v>10</v>
      </c>
      <c r="I1731">
        <v>0</v>
      </c>
      <c r="J1731" t="s">
        <v>11</v>
      </c>
      <c r="K1731" s="21">
        <v>39913</v>
      </c>
    </row>
    <row r="1732" spans="1:11" x14ac:dyDescent="0.25">
      <c r="A1732">
        <v>36346</v>
      </c>
      <c r="B1732" t="s">
        <v>1648</v>
      </c>
      <c r="C1732" s="5">
        <v>43581.520833333336</v>
      </c>
      <c r="D1732" t="s">
        <v>154</v>
      </c>
      <c r="E1732" t="s">
        <v>133</v>
      </c>
      <c r="F1732" t="s">
        <v>9</v>
      </c>
      <c r="G1732">
        <v>60</v>
      </c>
      <c r="H1732" t="s">
        <v>10</v>
      </c>
      <c r="J1732" t="s">
        <v>11</v>
      </c>
      <c r="K1732" s="21">
        <v>41926</v>
      </c>
    </row>
    <row r="1733" spans="1:11" x14ac:dyDescent="0.25">
      <c r="A1733">
        <v>36161</v>
      </c>
      <c r="B1733" t="s">
        <v>977</v>
      </c>
      <c r="C1733" s="5">
        <v>43571.5625</v>
      </c>
      <c r="D1733" t="s">
        <v>154</v>
      </c>
      <c r="E1733" t="s">
        <v>133</v>
      </c>
      <c r="F1733" t="s">
        <v>9</v>
      </c>
      <c r="G1733">
        <v>150</v>
      </c>
      <c r="H1733" t="s">
        <v>10</v>
      </c>
      <c r="I1733">
        <v>150</v>
      </c>
      <c r="J1733" t="s">
        <v>11</v>
      </c>
      <c r="K1733" s="21">
        <v>41677</v>
      </c>
    </row>
    <row r="1734" spans="1:11" x14ac:dyDescent="0.25">
      <c r="A1734">
        <v>36210</v>
      </c>
      <c r="B1734" t="s">
        <v>1033</v>
      </c>
      <c r="C1734" s="5">
        <v>43571.333333333336</v>
      </c>
      <c r="D1734" t="s">
        <v>154</v>
      </c>
      <c r="E1734" t="s">
        <v>133</v>
      </c>
      <c r="F1734" t="s">
        <v>9</v>
      </c>
      <c r="G1734">
        <v>165</v>
      </c>
      <c r="H1734" t="s">
        <v>10</v>
      </c>
      <c r="I1734">
        <v>165</v>
      </c>
      <c r="J1734" t="s">
        <v>11</v>
      </c>
      <c r="K1734" s="21">
        <v>42024</v>
      </c>
    </row>
    <row r="1735" spans="1:11" x14ac:dyDescent="0.25">
      <c r="A1735">
        <v>36119</v>
      </c>
      <c r="B1735" t="s">
        <v>1041</v>
      </c>
      <c r="C1735" s="5">
        <v>43571.447916666664</v>
      </c>
      <c r="D1735" t="s">
        <v>154</v>
      </c>
      <c r="E1735" t="s">
        <v>133</v>
      </c>
      <c r="F1735" t="s">
        <v>9</v>
      </c>
      <c r="G1735">
        <v>165</v>
      </c>
      <c r="H1735" t="s">
        <v>10</v>
      </c>
      <c r="I1735">
        <v>165</v>
      </c>
      <c r="J1735" t="s">
        <v>11</v>
      </c>
      <c r="K1735" s="21">
        <v>41444</v>
      </c>
    </row>
    <row r="1736" spans="1:11" x14ac:dyDescent="0.25">
      <c r="A1736">
        <v>19871</v>
      </c>
      <c r="B1736" t="s">
        <v>623</v>
      </c>
      <c r="C1736" s="5">
        <v>43564.34375</v>
      </c>
      <c r="D1736" t="s">
        <v>120</v>
      </c>
      <c r="E1736" t="s">
        <v>1749</v>
      </c>
      <c r="F1736" t="s">
        <v>9</v>
      </c>
      <c r="G1736">
        <v>45</v>
      </c>
      <c r="H1736" t="s">
        <v>10</v>
      </c>
      <c r="J1736" t="s">
        <v>11</v>
      </c>
      <c r="K1736" s="21">
        <v>40263</v>
      </c>
    </row>
    <row r="1737" spans="1:11" x14ac:dyDescent="0.25">
      <c r="A1737">
        <v>16604</v>
      </c>
      <c r="B1737" t="s">
        <v>88</v>
      </c>
      <c r="C1737" s="5">
        <v>43564.375</v>
      </c>
      <c r="D1737" t="s">
        <v>120</v>
      </c>
      <c r="E1737" t="s">
        <v>1749</v>
      </c>
      <c r="F1737" t="s">
        <v>9</v>
      </c>
      <c r="G1737">
        <v>45</v>
      </c>
      <c r="H1737" t="s">
        <v>10</v>
      </c>
      <c r="J1737" t="s">
        <v>11</v>
      </c>
      <c r="K1737" s="21">
        <v>38130</v>
      </c>
    </row>
    <row r="1738" spans="1:11" x14ac:dyDescent="0.25">
      <c r="A1738">
        <v>35512</v>
      </c>
      <c r="B1738" t="s">
        <v>1025</v>
      </c>
      <c r="C1738" s="5">
        <v>43564.59375</v>
      </c>
      <c r="D1738" t="s">
        <v>120</v>
      </c>
      <c r="E1738" t="s">
        <v>1749</v>
      </c>
      <c r="F1738" t="s">
        <v>9</v>
      </c>
      <c r="G1738">
        <v>45</v>
      </c>
      <c r="H1738" t="s">
        <v>10</v>
      </c>
      <c r="J1738" t="s">
        <v>11</v>
      </c>
      <c r="K1738" s="21">
        <v>34604</v>
      </c>
    </row>
    <row r="1739" spans="1:11" x14ac:dyDescent="0.25">
      <c r="A1739">
        <v>29541</v>
      </c>
      <c r="B1739" t="s">
        <v>358</v>
      </c>
      <c r="C1739" s="5">
        <v>43564.635416666664</v>
      </c>
      <c r="D1739" t="s">
        <v>120</v>
      </c>
      <c r="E1739" t="s">
        <v>1749</v>
      </c>
      <c r="F1739" t="s">
        <v>9</v>
      </c>
      <c r="G1739">
        <v>45</v>
      </c>
      <c r="H1739" t="s">
        <v>10</v>
      </c>
      <c r="J1739" t="s">
        <v>11</v>
      </c>
      <c r="K1739" s="21">
        <v>40660</v>
      </c>
    </row>
    <row r="1740" spans="1:11" x14ac:dyDescent="0.25">
      <c r="A1740">
        <v>34454</v>
      </c>
      <c r="B1740" t="s">
        <v>627</v>
      </c>
      <c r="C1740" s="5">
        <v>43571.395833333336</v>
      </c>
      <c r="D1740" t="s">
        <v>120</v>
      </c>
      <c r="E1740" t="s">
        <v>1749</v>
      </c>
      <c r="F1740" t="s">
        <v>9</v>
      </c>
      <c r="G1740">
        <v>45</v>
      </c>
      <c r="H1740" t="s">
        <v>10</v>
      </c>
      <c r="J1740" t="s">
        <v>11</v>
      </c>
      <c r="K1740" s="21">
        <v>41934</v>
      </c>
    </row>
    <row r="1741" spans="1:11" x14ac:dyDescent="0.25">
      <c r="A1741">
        <v>34453</v>
      </c>
      <c r="B1741" t="s">
        <v>627</v>
      </c>
      <c r="C1741" s="5">
        <v>43571.427083333336</v>
      </c>
      <c r="D1741" t="s">
        <v>120</v>
      </c>
      <c r="E1741" t="s">
        <v>1749</v>
      </c>
      <c r="F1741" t="s">
        <v>9</v>
      </c>
      <c r="G1741">
        <v>45</v>
      </c>
      <c r="H1741" t="s">
        <v>10</v>
      </c>
      <c r="J1741" t="s">
        <v>11</v>
      </c>
      <c r="K1741" s="21">
        <v>40873</v>
      </c>
    </row>
    <row r="1742" spans="1:11" x14ac:dyDescent="0.25">
      <c r="A1742">
        <v>33670</v>
      </c>
      <c r="B1742" t="s">
        <v>1034</v>
      </c>
      <c r="C1742" s="5">
        <v>43571.520833333336</v>
      </c>
      <c r="D1742" t="s">
        <v>120</v>
      </c>
      <c r="E1742" t="s">
        <v>1749</v>
      </c>
      <c r="F1742" t="s">
        <v>9</v>
      </c>
      <c r="G1742">
        <v>45</v>
      </c>
      <c r="H1742" t="s">
        <v>10</v>
      </c>
      <c r="J1742" t="s">
        <v>11</v>
      </c>
      <c r="K1742" s="21">
        <v>40957</v>
      </c>
    </row>
    <row r="1743" spans="1:11" x14ac:dyDescent="0.25">
      <c r="A1743">
        <v>34908</v>
      </c>
      <c r="B1743" t="s">
        <v>13</v>
      </c>
      <c r="C1743" s="5">
        <v>43571.552083333336</v>
      </c>
      <c r="D1743" t="s">
        <v>120</v>
      </c>
      <c r="E1743" t="s">
        <v>1749</v>
      </c>
      <c r="F1743" t="s">
        <v>9</v>
      </c>
      <c r="G1743">
        <v>45</v>
      </c>
      <c r="H1743" t="s">
        <v>10</v>
      </c>
      <c r="J1743" t="s">
        <v>11</v>
      </c>
      <c r="K1743" s="21">
        <v>41945</v>
      </c>
    </row>
    <row r="1744" spans="1:11" x14ac:dyDescent="0.25">
      <c r="A1744">
        <v>11533</v>
      </c>
      <c r="B1744" t="s">
        <v>643</v>
      </c>
      <c r="C1744" s="5">
        <v>43573.552083333336</v>
      </c>
      <c r="D1744" t="s">
        <v>120</v>
      </c>
      <c r="E1744" t="s">
        <v>1749</v>
      </c>
      <c r="F1744" t="s">
        <v>9</v>
      </c>
      <c r="G1744">
        <v>45</v>
      </c>
      <c r="H1744" t="s">
        <v>10</v>
      </c>
      <c r="J1744" t="s">
        <v>11</v>
      </c>
      <c r="K1744" s="21">
        <v>36463</v>
      </c>
    </row>
    <row r="1745" spans="1:11" x14ac:dyDescent="0.25">
      <c r="A1745">
        <v>5165</v>
      </c>
      <c r="B1745" t="s">
        <v>50</v>
      </c>
      <c r="C1745" s="5">
        <v>43573.583333333336</v>
      </c>
      <c r="D1745" t="s">
        <v>120</v>
      </c>
      <c r="E1745" t="s">
        <v>1749</v>
      </c>
      <c r="F1745" t="s">
        <v>9</v>
      </c>
      <c r="G1745">
        <v>45</v>
      </c>
      <c r="H1745" t="s">
        <v>10</v>
      </c>
      <c r="I1745">
        <v>0</v>
      </c>
      <c r="J1745" t="s">
        <v>11</v>
      </c>
      <c r="K1745" s="21">
        <v>24675</v>
      </c>
    </row>
    <row r="1746" spans="1:11" x14ac:dyDescent="0.25">
      <c r="A1746">
        <v>5962</v>
      </c>
      <c r="B1746" t="s">
        <v>338</v>
      </c>
      <c r="C1746" s="5">
        <v>43585.385416666664</v>
      </c>
      <c r="D1746" t="s">
        <v>120</v>
      </c>
      <c r="E1746" t="s">
        <v>1749</v>
      </c>
      <c r="F1746" t="s">
        <v>9</v>
      </c>
      <c r="G1746">
        <v>45</v>
      </c>
      <c r="H1746" t="s">
        <v>10</v>
      </c>
      <c r="J1746" t="s">
        <v>11</v>
      </c>
      <c r="K1746" s="21">
        <v>33132</v>
      </c>
    </row>
    <row r="1747" spans="1:11" x14ac:dyDescent="0.25">
      <c r="A1747">
        <v>36220</v>
      </c>
      <c r="B1747" t="s">
        <v>1091</v>
      </c>
      <c r="C1747" s="5">
        <v>43585.520833333336</v>
      </c>
      <c r="D1747" t="s">
        <v>120</v>
      </c>
      <c r="E1747" t="s">
        <v>1749</v>
      </c>
      <c r="F1747" t="s">
        <v>9</v>
      </c>
      <c r="G1747">
        <v>45</v>
      </c>
      <c r="H1747" t="s">
        <v>10</v>
      </c>
      <c r="J1747" t="s">
        <v>11</v>
      </c>
      <c r="K1747" s="21">
        <v>39212</v>
      </c>
    </row>
    <row r="1748" spans="1:11" x14ac:dyDescent="0.25">
      <c r="A1748">
        <v>30368</v>
      </c>
      <c r="B1748" t="s">
        <v>478</v>
      </c>
      <c r="C1748" s="5">
        <v>43557.552083333336</v>
      </c>
      <c r="D1748" t="s">
        <v>120</v>
      </c>
      <c r="E1748" t="s">
        <v>1749</v>
      </c>
      <c r="F1748" t="s">
        <v>9</v>
      </c>
      <c r="G1748">
        <v>60</v>
      </c>
      <c r="H1748" t="s">
        <v>10</v>
      </c>
      <c r="J1748" t="s">
        <v>11</v>
      </c>
      <c r="K1748" s="21">
        <v>32580</v>
      </c>
    </row>
    <row r="1749" spans="1:11" x14ac:dyDescent="0.25">
      <c r="A1749">
        <v>1140</v>
      </c>
      <c r="B1749" t="s">
        <v>37</v>
      </c>
      <c r="C1749" s="5">
        <v>43557.59375</v>
      </c>
      <c r="D1749" t="s">
        <v>120</v>
      </c>
      <c r="E1749" t="s">
        <v>1749</v>
      </c>
      <c r="F1749" t="s">
        <v>9</v>
      </c>
      <c r="G1749">
        <v>60</v>
      </c>
      <c r="H1749" t="s">
        <v>10</v>
      </c>
      <c r="I1749">
        <v>0</v>
      </c>
      <c r="J1749" t="s">
        <v>11</v>
      </c>
      <c r="K1749" s="21">
        <v>29085</v>
      </c>
    </row>
    <row r="1750" spans="1:11" x14ac:dyDescent="0.25">
      <c r="A1750">
        <v>32503</v>
      </c>
      <c r="B1750" t="s">
        <v>502</v>
      </c>
      <c r="C1750" s="5">
        <v>43564.416666666664</v>
      </c>
      <c r="D1750" t="s">
        <v>120</v>
      </c>
      <c r="E1750" t="s">
        <v>1749</v>
      </c>
      <c r="F1750" t="s">
        <v>9</v>
      </c>
      <c r="G1750">
        <v>60</v>
      </c>
      <c r="H1750" t="s">
        <v>10</v>
      </c>
      <c r="J1750" t="s">
        <v>11</v>
      </c>
      <c r="K1750" s="21">
        <v>27691</v>
      </c>
    </row>
    <row r="1751" spans="1:11" x14ac:dyDescent="0.25">
      <c r="A1751">
        <v>11856</v>
      </c>
      <c r="B1751" t="s">
        <v>49</v>
      </c>
      <c r="C1751" s="5">
        <v>43564.552083333336</v>
      </c>
      <c r="D1751" t="s">
        <v>120</v>
      </c>
      <c r="E1751" t="s">
        <v>1749</v>
      </c>
      <c r="F1751" t="s">
        <v>9</v>
      </c>
      <c r="G1751">
        <v>60</v>
      </c>
      <c r="H1751" t="s">
        <v>10</v>
      </c>
      <c r="I1751">
        <v>0</v>
      </c>
      <c r="J1751" t="s">
        <v>11</v>
      </c>
      <c r="K1751" s="21">
        <v>19837</v>
      </c>
    </row>
    <row r="1752" spans="1:11" x14ac:dyDescent="0.25">
      <c r="A1752">
        <v>31941</v>
      </c>
      <c r="B1752" t="s">
        <v>620</v>
      </c>
      <c r="C1752" s="5">
        <v>43571.583333333336</v>
      </c>
      <c r="D1752" t="s">
        <v>120</v>
      </c>
      <c r="E1752" t="s">
        <v>1749</v>
      </c>
      <c r="F1752" t="s">
        <v>9</v>
      </c>
      <c r="G1752">
        <v>60</v>
      </c>
      <c r="H1752" t="s">
        <v>10</v>
      </c>
      <c r="J1752" t="s">
        <v>11</v>
      </c>
      <c r="K1752" s="21">
        <v>39709</v>
      </c>
    </row>
    <row r="1753" spans="1:11" x14ac:dyDescent="0.25">
      <c r="A1753">
        <v>32891</v>
      </c>
      <c r="B1753" t="s">
        <v>441</v>
      </c>
      <c r="C1753" s="5">
        <v>43571.625</v>
      </c>
      <c r="D1753" t="s">
        <v>120</v>
      </c>
      <c r="E1753" t="s">
        <v>1749</v>
      </c>
      <c r="F1753" t="s">
        <v>9</v>
      </c>
      <c r="G1753">
        <v>60</v>
      </c>
      <c r="H1753" t="s">
        <v>10</v>
      </c>
      <c r="J1753" t="s">
        <v>11</v>
      </c>
      <c r="K1753" s="21">
        <v>21178</v>
      </c>
    </row>
    <row r="1754" spans="1:11" x14ac:dyDescent="0.25">
      <c r="A1754">
        <v>34921</v>
      </c>
      <c r="B1754" t="s">
        <v>802</v>
      </c>
      <c r="C1754" s="5">
        <v>43573.625</v>
      </c>
      <c r="D1754" t="s">
        <v>120</v>
      </c>
      <c r="E1754" t="s">
        <v>1749</v>
      </c>
      <c r="F1754" t="s">
        <v>9</v>
      </c>
      <c r="G1754">
        <v>60</v>
      </c>
      <c r="H1754" t="s">
        <v>10</v>
      </c>
      <c r="J1754" t="s">
        <v>11</v>
      </c>
      <c r="K1754" s="21">
        <v>41740</v>
      </c>
    </row>
    <row r="1755" spans="1:11" x14ac:dyDescent="0.25">
      <c r="A1755">
        <v>34609</v>
      </c>
      <c r="B1755" t="s">
        <v>549</v>
      </c>
      <c r="C1755" s="5">
        <v>43585.416666666664</v>
      </c>
      <c r="D1755" t="s">
        <v>120</v>
      </c>
      <c r="E1755" t="s">
        <v>1749</v>
      </c>
      <c r="F1755" t="s">
        <v>9</v>
      </c>
      <c r="G1755">
        <v>60</v>
      </c>
      <c r="H1755" t="s">
        <v>10</v>
      </c>
      <c r="I1755">
        <v>0</v>
      </c>
      <c r="J1755" t="s">
        <v>11</v>
      </c>
      <c r="K1755" s="21">
        <v>42198</v>
      </c>
    </row>
    <row r="1756" spans="1:11" x14ac:dyDescent="0.25">
      <c r="A1756">
        <v>21034</v>
      </c>
      <c r="B1756" t="s">
        <v>297</v>
      </c>
      <c r="C1756" s="5">
        <v>43585.458333333336</v>
      </c>
      <c r="D1756" t="s">
        <v>120</v>
      </c>
      <c r="E1756" t="s">
        <v>1749</v>
      </c>
      <c r="F1756" t="s">
        <v>9</v>
      </c>
      <c r="G1756">
        <v>60</v>
      </c>
      <c r="H1756" t="s">
        <v>10</v>
      </c>
      <c r="J1756" t="s">
        <v>11</v>
      </c>
      <c r="K1756" s="21">
        <v>40008</v>
      </c>
    </row>
    <row r="1757" spans="1:11" x14ac:dyDescent="0.25">
      <c r="A1757">
        <v>13616</v>
      </c>
      <c r="B1757" t="s">
        <v>636</v>
      </c>
      <c r="C1757" s="5">
        <v>43585.5625</v>
      </c>
      <c r="D1757" t="s">
        <v>120</v>
      </c>
      <c r="E1757" t="s">
        <v>1749</v>
      </c>
      <c r="F1757" t="s">
        <v>9</v>
      </c>
      <c r="G1757">
        <v>60</v>
      </c>
      <c r="H1757" t="s">
        <v>10</v>
      </c>
      <c r="J1757" t="s">
        <v>11</v>
      </c>
      <c r="K1757" s="21">
        <v>28862</v>
      </c>
    </row>
    <row r="1758" spans="1:11" x14ac:dyDescent="0.25">
      <c r="A1758">
        <v>9535</v>
      </c>
      <c r="B1758" t="s">
        <v>1580</v>
      </c>
      <c r="C1758" s="5">
        <v>43578.572916666664</v>
      </c>
      <c r="D1758" t="s">
        <v>584</v>
      </c>
      <c r="E1758" t="s">
        <v>135</v>
      </c>
      <c r="F1758" t="s">
        <v>9</v>
      </c>
      <c r="G1758">
        <v>5</v>
      </c>
      <c r="H1758" t="s">
        <v>10</v>
      </c>
      <c r="I1758">
        <v>0</v>
      </c>
      <c r="J1758" t="s">
        <v>11</v>
      </c>
      <c r="K1758" s="21">
        <v>16364</v>
      </c>
    </row>
    <row r="1759" spans="1:11" x14ac:dyDescent="0.25">
      <c r="A1759">
        <v>1676</v>
      </c>
      <c r="B1759" t="s">
        <v>28</v>
      </c>
      <c r="C1759" s="5">
        <v>43557.645833333336</v>
      </c>
      <c r="D1759" t="s">
        <v>584</v>
      </c>
      <c r="E1759" t="s">
        <v>135</v>
      </c>
      <c r="F1759" t="s">
        <v>9</v>
      </c>
      <c r="G1759">
        <v>20</v>
      </c>
      <c r="H1759" t="s">
        <v>10</v>
      </c>
      <c r="J1759" t="s">
        <v>11</v>
      </c>
      <c r="K1759" s="21">
        <v>18668</v>
      </c>
    </row>
    <row r="1760" spans="1:11" x14ac:dyDescent="0.25">
      <c r="A1760">
        <v>25060</v>
      </c>
      <c r="B1760" t="s">
        <v>618</v>
      </c>
      <c r="C1760" s="5">
        <v>43557.46875</v>
      </c>
      <c r="D1760" t="s">
        <v>584</v>
      </c>
      <c r="E1760" t="s">
        <v>135</v>
      </c>
      <c r="F1760" t="s">
        <v>9</v>
      </c>
      <c r="G1760">
        <v>30</v>
      </c>
      <c r="H1760" t="s">
        <v>10</v>
      </c>
      <c r="I1760">
        <v>0</v>
      </c>
      <c r="J1760" t="s">
        <v>11</v>
      </c>
      <c r="K1760" s="21">
        <v>28034</v>
      </c>
    </row>
    <row r="1761" spans="1:11" x14ac:dyDescent="0.25">
      <c r="A1761">
        <v>31079</v>
      </c>
      <c r="B1761" t="s">
        <v>1505</v>
      </c>
      <c r="C1761" s="5">
        <v>43557.583333333336</v>
      </c>
      <c r="D1761" t="s">
        <v>584</v>
      </c>
      <c r="E1761" t="s">
        <v>135</v>
      </c>
      <c r="F1761" t="s">
        <v>9</v>
      </c>
      <c r="G1761">
        <v>30</v>
      </c>
      <c r="H1761" t="s">
        <v>10</v>
      </c>
      <c r="J1761" t="s">
        <v>11</v>
      </c>
      <c r="K1761" s="21">
        <v>24122</v>
      </c>
    </row>
    <row r="1762" spans="1:11" x14ac:dyDescent="0.25">
      <c r="A1762">
        <v>34518</v>
      </c>
      <c r="B1762" t="s">
        <v>552</v>
      </c>
      <c r="C1762" s="5">
        <v>43564.364583333336</v>
      </c>
      <c r="D1762" t="s">
        <v>584</v>
      </c>
      <c r="E1762" t="s">
        <v>135</v>
      </c>
      <c r="F1762" t="s">
        <v>9</v>
      </c>
      <c r="G1762">
        <v>30</v>
      </c>
      <c r="H1762" t="s">
        <v>10</v>
      </c>
      <c r="J1762" t="s">
        <v>11</v>
      </c>
      <c r="K1762" s="21">
        <v>36938</v>
      </c>
    </row>
    <row r="1763" spans="1:11" x14ac:dyDescent="0.25">
      <c r="A1763">
        <v>9136</v>
      </c>
      <c r="B1763" t="s">
        <v>1651</v>
      </c>
      <c r="C1763" s="5">
        <v>43564.552083333336</v>
      </c>
      <c r="D1763" t="s">
        <v>584</v>
      </c>
      <c r="E1763" t="s">
        <v>135</v>
      </c>
      <c r="F1763" t="s">
        <v>9</v>
      </c>
      <c r="G1763">
        <v>30</v>
      </c>
      <c r="H1763" t="s">
        <v>10</v>
      </c>
      <c r="J1763" t="s">
        <v>11</v>
      </c>
      <c r="K1763" s="21">
        <v>15577</v>
      </c>
    </row>
    <row r="1764" spans="1:11" x14ac:dyDescent="0.25">
      <c r="A1764">
        <v>3646</v>
      </c>
      <c r="B1764" t="s">
        <v>1652</v>
      </c>
      <c r="C1764" s="5">
        <v>43564.625</v>
      </c>
      <c r="D1764" t="s">
        <v>584</v>
      </c>
      <c r="E1764" t="s">
        <v>135</v>
      </c>
      <c r="F1764" t="s">
        <v>9</v>
      </c>
      <c r="G1764">
        <v>30</v>
      </c>
      <c r="H1764" t="s">
        <v>10</v>
      </c>
      <c r="J1764" t="s">
        <v>11</v>
      </c>
      <c r="K1764" s="21">
        <v>13779</v>
      </c>
    </row>
    <row r="1765" spans="1:11" x14ac:dyDescent="0.25">
      <c r="A1765">
        <v>30749</v>
      </c>
      <c r="B1765" t="s">
        <v>612</v>
      </c>
      <c r="C1765" s="5">
        <v>43564.645833333336</v>
      </c>
      <c r="D1765" t="s">
        <v>584</v>
      </c>
      <c r="E1765" t="s">
        <v>135</v>
      </c>
      <c r="F1765" t="s">
        <v>9</v>
      </c>
      <c r="G1765">
        <v>30</v>
      </c>
      <c r="H1765" t="s">
        <v>10</v>
      </c>
      <c r="J1765" t="s">
        <v>11</v>
      </c>
      <c r="K1765" s="21">
        <v>30381</v>
      </c>
    </row>
    <row r="1766" spans="1:11" x14ac:dyDescent="0.25">
      <c r="A1766">
        <v>1554</v>
      </c>
      <c r="B1766" t="s">
        <v>1489</v>
      </c>
      <c r="C1766" s="5">
        <v>43571.375</v>
      </c>
      <c r="D1766" t="s">
        <v>584</v>
      </c>
      <c r="E1766" t="s">
        <v>135</v>
      </c>
      <c r="F1766" t="s">
        <v>9</v>
      </c>
      <c r="G1766">
        <v>30</v>
      </c>
      <c r="H1766" t="s">
        <v>10</v>
      </c>
      <c r="I1766">
        <v>0</v>
      </c>
      <c r="J1766" t="s">
        <v>11</v>
      </c>
      <c r="K1766" s="21">
        <v>31576</v>
      </c>
    </row>
    <row r="1767" spans="1:11" x14ac:dyDescent="0.25">
      <c r="A1767">
        <v>10542</v>
      </c>
      <c r="B1767" t="s">
        <v>1576</v>
      </c>
      <c r="C1767" s="5">
        <v>43571.479166666664</v>
      </c>
      <c r="D1767" t="s">
        <v>584</v>
      </c>
      <c r="E1767" t="s">
        <v>135</v>
      </c>
      <c r="F1767" t="s">
        <v>9</v>
      </c>
      <c r="G1767">
        <v>30</v>
      </c>
      <c r="H1767" t="s">
        <v>10</v>
      </c>
      <c r="J1767" t="s">
        <v>11</v>
      </c>
      <c r="K1767" s="21">
        <v>27088</v>
      </c>
    </row>
    <row r="1768" spans="1:11" x14ac:dyDescent="0.25">
      <c r="A1768">
        <v>36057</v>
      </c>
      <c r="B1768" t="s">
        <v>972</v>
      </c>
      <c r="C1768" s="5">
        <v>43578.416666666664</v>
      </c>
      <c r="D1768" t="s">
        <v>584</v>
      </c>
      <c r="E1768" t="s">
        <v>135</v>
      </c>
      <c r="F1768" t="s">
        <v>9</v>
      </c>
      <c r="G1768">
        <v>30</v>
      </c>
      <c r="H1768" t="s">
        <v>10</v>
      </c>
      <c r="J1768" t="s">
        <v>11</v>
      </c>
      <c r="K1768" s="21">
        <v>23143</v>
      </c>
    </row>
    <row r="1769" spans="1:11" x14ac:dyDescent="0.25">
      <c r="A1769">
        <v>10913</v>
      </c>
      <c r="B1769" t="s">
        <v>576</v>
      </c>
      <c r="C1769" s="5">
        <v>43585.364583333336</v>
      </c>
      <c r="D1769" t="s">
        <v>584</v>
      </c>
      <c r="E1769" t="s">
        <v>135</v>
      </c>
      <c r="F1769" t="s">
        <v>9</v>
      </c>
      <c r="G1769">
        <v>30</v>
      </c>
      <c r="H1769" t="s">
        <v>10</v>
      </c>
      <c r="I1769">
        <v>0</v>
      </c>
      <c r="J1769" t="s">
        <v>11</v>
      </c>
      <c r="K1769" s="21">
        <v>17860</v>
      </c>
    </row>
    <row r="1770" spans="1:11" x14ac:dyDescent="0.25">
      <c r="A1770">
        <v>32888</v>
      </c>
      <c r="B1770" t="s">
        <v>405</v>
      </c>
      <c r="C1770" s="5">
        <v>43585.552083333336</v>
      </c>
      <c r="D1770" t="s">
        <v>584</v>
      </c>
      <c r="E1770" t="s">
        <v>135</v>
      </c>
      <c r="F1770" t="s">
        <v>9</v>
      </c>
      <c r="G1770">
        <v>30</v>
      </c>
      <c r="H1770" t="s">
        <v>10</v>
      </c>
      <c r="I1770">
        <v>0</v>
      </c>
      <c r="J1770" t="s">
        <v>11</v>
      </c>
      <c r="K1770" s="21">
        <v>16675</v>
      </c>
    </row>
    <row r="1771" spans="1:11" x14ac:dyDescent="0.25">
      <c r="A1771">
        <v>26351</v>
      </c>
      <c r="B1771" t="s">
        <v>310</v>
      </c>
      <c r="C1771" s="5">
        <v>43557.364583333336</v>
      </c>
      <c r="D1771" t="s">
        <v>584</v>
      </c>
      <c r="E1771" t="s">
        <v>135</v>
      </c>
      <c r="F1771" t="s">
        <v>9</v>
      </c>
      <c r="G1771">
        <v>45</v>
      </c>
      <c r="H1771" t="s">
        <v>10</v>
      </c>
      <c r="I1771">
        <v>0</v>
      </c>
      <c r="J1771" t="s">
        <v>11</v>
      </c>
      <c r="K1771" s="21">
        <v>24994</v>
      </c>
    </row>
    <row r="1772" spans="1:11" x14ac:dyDescent="0.25">
      <c r="A1772">
        <v>32846</v>
      </c>
      <c r="B1772" t="s">
        <v>89</v>
      </c>
      <c r="C1772" s="5">
        <v>43557.395833333336</v>
      </c>
      <c r="D1772" t="s">
        <v>584</v>
      </c>
      <c r="E1772" t="s">
        <v>135</v>
      </c>
      <c r="F1772" t="s">
        <v>9</v>
      </c>
      <c r="G1772">
        <v>45</v>
      </c>
      <c r="H1772" t="s">
        <v>10</v>
      </c>
      <c r="I1772">
        <v>0</v>
      </c>
      <c r="J1772" t="s">
        <v>11</v>
      </c>
      <c r="K1772" s="21">
        <v>31181</v>
      </c>
    </row>
    <row r="1773" spans="1:11" x14ac:dyDescent="0.25">
      <c r="A1773">
        <v>17507</v>
      </c>
      <c r="B1773" t="s">
        <v>539</v>
      </c>
      <c r="C1773" s="5">
        <v>43557.4375</v>
      </c>
      <c r="D1773" t="s">
        <v>584</v>
      </c>
      <c r="E1773" t="s">
        <v>135</v>
      </c>
      <c r="F1773" t="s">
        <v>9</v>
      </c>
      <c r="G1773">
        <v>45</v>
      </c>
      <c r="H1773" t="s">
        <v>10</v>
      </c>
      <c r="J1773" t="s">
        <v>11</v>
      </c>
      <c r="K1773" s="21">
        <v>15802</v>
      </c>
    </row>
    <row r="1774" spans="1:11" x14ac:dyDescent="0.25">
      <c r="A1774">
        <v>31174</v>
      </c>
      <c r="B1774" t="s">
        <v>199</v>
      </c>
      <c r="C1774" s="5">
        <v>43557.520833333336</v>
      </c>
      <c r="D1774" t="s">
        <v>584</v>
      </c>
      <c r="E1774" t="s">
        <v>135</v>
      </c>
      <c r="F1774" t="s">
        <v>9</v>
      </c>
      <c r="G1774">
        <v>45</v>
      </c>
      <c r="H1774" t="s">
        <v>10</v>
      </c>
      <c r="J1774" t="s">
        <v>11</v>
      </c>
      <c r="K1774" s="21">
        <v>15178</v>
      </c>
    </row>
    <row r="1775" spans="1:11" x14ac:dyDescent="0.25">
      <c r="A1775">
        <v>1443</v>
      </c>
      <c r="B1775" t="s">
        <v>26</v>
      </c>
      <c r="C1775" s="5">
        <v>43557.552083333336</v>
      </c>
      <c r="D1775" t="s">
        <v>584</v>
      </c>
      <c r="E1775" t="s">
        <v>135</v>
      </c>
      <c r="F1775" t="s">
        <v>9</v>
      </c>
      <c r="G1775">
        <v>45</v>
      </c>
      <c r="H1775" t="s">
        <v>10</v>
      </c>
      <c r="J1775" t="s">
        <v>11</v>
      </c>
      <c r="K1775" s="21">
        <v>24302</v>
      </c>
    </row>
    <row r="1776" spans="1:11" x14ac:dyDescent="0.25">
      <c r="A1776">
        <v>12501</v>
      </c>
      <c r="B1776" t="s">
        <v>1230</v>
      </c>
      <c r="C1776" s="5">
        <v>43564.427083333336</v>
      </c>
      <c r="D1776" t="s">
        <v>584</v>
      </c>
      <c r="E1776" t="s">
        <v>135</v>
      </c>
      <c r="F1776" t="s">
        <v>9</v>
      </c>
      <c r="G1776">
        <v>45</v>
      </c>
      <c r="H1776" t="s">
        <v>10</v>
      </c>
      <c r="J1776" t="s">
        <v>11</v>
      </c>
      <c r="K1776" s="21">
        <v>24662</v>
      </c>
    </row>
    <row r="1777" spans="1:11" x14ac:dyDescent="0.25">
      <c r="A1777">
        <v>14045</v>
      </c>
      <c r="B1777" t="s">
        <v>1650</v>
      </c>
      <c r="C1777" s="5">
        <v>43564.458333333336</v>
      </c>
      <c r="D1777" t="s">
        <v>584</v>
      </c>
      <c r="E1777" t="s">
        <v>135</v>
      </c>
      <c r="F1777" t="s">
        <v>9</v>
      </c>
      <c r="G1777">
        <v>45</v>
      </c>
      <c r="H1777" t="s">
        <v>10</v>
      </c>
      <c r="I1777">
        <v>0</v>
      </c>
      <c r="J1777" t="s">
        <v>11</v>
      </c>
      <c r="K1777" s="21">
        <v>36125</v>
      </c>
    </row>
    <row r="1778" spans="1:11" x14ac:dyDescent="0.25">
      <c r="A1778">
        <v>25116</v>
      </c>
      <c r="B1778" t="s">
        <v>583</v>
      </c>
      <c r="C1778" s="5">
        <v>43564.520833333336</v>
      </c>
      <c r="D1778" t="s">
        <v>584</v>
      </c>
      <c r="E1778" t="s">
        <v>135</v>
      </c>
      <c r="F1778" t="s">
        <v>9</v>
      </c>
      <c r="G1778">
        <v>45</v>
      </c>
      <c r="H1778" t="s">
        <v>10</v>
      </c>
      <c r="J1778" t="s">
        <v>11</v>
      </c>
      <c r="K1778" s="21">
        <v>33752</v>
      </c>
    </row>
    <row r="1779" spans="1:11" x14ac:dyDescent="0.25">
      <c r="A1779">
        <v>33200</v>
      </c>
      <c r="B1779" t="s">
        <v>413</v>
      </c>
      <c r="C1779" s="5">
        <v>43564.572916666664</v>
      </c>
      <c r="D1779" t="s">
        <v>584</v>
      </c>
      <c r="E1779" t="s">
        <v>135</v>
      </c>
      <c r="F1779" t="s">
        <v>9</v>
      </c>
      <c r="G1779">
        <v>45</v>
      </c>
      <c r="H1779" t="s">
        <v>10</v>
      </c>
      <c r="J1779" t="s">
        <v>11</v>
      </c>
      <c r="K1779" s="21">
        <v>16165</v>
      </c>
    </row>
    <row r="1780" spans="1:11" x14ac:dyDescent="0.25">
      <c r="A1780">
        <v>2440</v>
      </c>
      <c r="B1780" t="s">
        <v>526</v>
      </c>
      <c r="C1780" s="5">
        <v>43571.40625</v>
      </c>
      <c r="D1780" t="s">
        <v>584</v>
      </c>
      <c r="E1780" t="s">
        <v>135</v>
      </c>
      <c r="F1780" t="s">
        <v>9</v>
      </c>
      <c r="G1780">
        <v>45</v>
      </c>
      <c r="H1780" t="s">
        <v>10</v>
      </c>
      <c r="J1780" t="s">
        <v>11</v>
      </c>
      <c r="K1780" s="21">
        <v>37203</v>
      </c>
    </row>
    <row r="1781" spans="1:11" x14ac:dyDescent="0.25">
      <c r="A1781">
        <v>25099</v>
      </c>
      <c r="B1781" t="s">
        <v>326</v>
      </c>
      <c r="C1781" s="5">
        <v>43571.520833333336</v>
      </c>
      <c r="D1781" t="s">
        <v>584</v>
      </c>
      <c r="E1781" t="s">
        <v>135</v>
      </c>
      <c r="F1781" t="s">
        <v>9</v>
      </c>
      <c r="G1781">
        <v>45</v>
      </c>
      <c r="H1781" t="s">
        <v>10</v>
      </c>
      <c r="J1781" t="s">
        <v>11</v>
      </c>
      <c r="K1781" s="21">
        <v>32484</v>
      </c>
    </row>
    <row r="1782" spans="1:11" x14ac:dyDescent="0.25">
      <c r="A1782">
        <v>34196</v>
      </c>
      <c r="B1782" t="s">
        <v>1653</v>
      </c>
      <c r="C1782" s="5">
        <v>43578.385416666664</v>
      </c>
      <c r="D1782" t="s">
        <v>584</v>
      </c>
      <c r="E1782" t="s">
        <v>135</v>
      </c>
      <c r="F1782" t="s">
        <v>9</v>
      </c>
      <c r="G1782">
        <v>45</v>
      </c>
      <c r="H1782" t="s">
        <v>10</v>
      </c>
      <c r="J1782" t="s">
        <v>11</v>
      </c>
      <c r="K1782" s="21">
        <v>31733</v>
      </c>
    </row>
    <row r="1783" spans="1:11" x14ac:dyDescent="0.25">
      <c r="A1783">
        <v>21904</v>
      </c>
      <c r="B1783" t="s">
        <v>713</v>
      </c>
      <c r="C1783" s="5">
        <v>43578.4375</v>
      </c>
      <c r="D1783" t="s">
        <v>584</v>
      </c>
      <c r="E1783" t="s">
        <v>135</v>
      </c>
      <c r="F1783" t="s">
        <v>9</v>
      </c>
      <c r="G1783">
        <v>45</v>
      </c>
      <c r="H1783" t="s">
        <v>10</v>
      </c>
      <c r="J1783" t="s">
        <v>11</v>
      </c>
      <c r="K1783" s="21">
        <v>28103</v>
      </c>
    </row>
    <row r="1784" spans="1:11" x14ac:dyDescent="0.25">
      <c r="A1784">
        <v>13568</v>
      </c>
      <c r="B1784" t="s">
        <v>1654</v>
      </c>
      <c r="C1784" s="5">
        <v>43578.520833333336</v>
      </c>
      <c r="D1784" t="s">
        <v>584</v>
      </c>
      <c r="E1784" t="s">
        <v>135</v>
      </c>
      <c r="F1784" t="s">
        <v>9</v>
      </c>
      <c r="G1784">
        <v>45</v>
      </c>
      <c r="H1784" t="s">
        <v>10</v>
      </c>
      <c r="I1784">
        <v>0</v>
      </c>
      <c r="J1784" t="s">
        <v>11</v>
      </c>
      <c r="K1784" s="21">
        <v>31156</v>
      </c>
    </row>
    <row r="1785" spans="1:11" x14ac:dyDescent="0.25">
      <c r="A1785">
        <v>19363</v>
      </c>
      <c r="B1785" t="s">
        <v>46</v>
      </c>
      <c r="C1785" s="5">
        <v>43578.572916666664</v>
      </c>
      <c r="D1785" t="s">
        <v>584</v>
      </c>
      <c r="E1785" t="s">
        <v>135</v>
      </c>
      <c r="F1785" t="s">
        <v>9</v>
      </c>
      <c r="G1785">
        <v>45</v>
      </c>
      <c r="H1785" t="s">
        <v>10</v>
      </c>
      <c r="I1785">
        <v>0</v>
      </c>
      <c r="J1785" t="s">
        <v>11</v>
      </c>
      <c r="K1785" s="21">
        <v>16019</v>
      </c>
    </row>
    <row r="1786" spans="1:11" x14ac:dyDescent="0.25">
      <c r="A1786">
        <v>20146</v>
      </c>
      <c r="B1786" t="s">
        <v>1614</v>
      </c>
      <c r="C1786" s="5">
        <v>43585.520833333336</v>
      </c>
      <c r="D1786" t="s">
        <v>584</v>
      </c>
      <c r="E1786" t="s">
        <v>135</v>
      </c>
      <c r="F1786" t="s">
        <v>9</v>
      </c>
      <c r="G1786">
        <v>45</v>
      </c>
      <c r="H1786" t="s">
        <v>10</v>
      </c>
      <c r="J1786" t="s">
        <v>11</v>
      </c>
      <c r="K1786" s="21">
        <v>19345</v>
      </c>
    </row>
    <row r="1787" spans="1:11" x14ac:dyDescent="0.25">
      <c r="A1787">
        <v>18000</v>
      </c>
      <c r="B1787" t="s">
        <v>684</v>
      </c>
      <c r="C1787" s="5">
        <v>43571.552083333336</v>
      </c>
      <c r="D1787" t="s">
        <v>584</v>
      </c>
      <c r="E1787" t="s">
        <v>135</v>
      </c>
      <c r="F1787" t="s">
        <v>9</v>
      </c>
      <c r="G1787">
        <v>60</v>
      </c>
      <c r="H1787" t="s">
        <v>10</v>
      </c>
      <c r="J1787" t="s">
        <v>11</v>
      </c>
      <c r="K1787" s="21">
        <v>24403</v>
      </c>
    </row>
    <row r="1788" spans="1:11" x14ac:dyDescent="0.25">
      <c r="A1788">
        <v>35319</v>
      </c>
      <c r="B1788" t="s">
        <v>1151</v>
      </c>
      <c r="C1788" s="5">
        <v>43571.59375</v>
      </c>
      <c r="D1788" t="s">
        <v>584</v>
      </c>
      <c r="E1788" t="s">
        <v>135</v>
      </c>
      <c r="F1788" t="s">
        <v>9</v>
      </c>
      <c r="G1788">
        <v>60</v>
      </c>
      <c r="H1788" t="s">
        <v>10</v>
      </c>
      <c r="J1788" t="s">
        <v>11</v>
      </c>
      <c r="K1788" s="21">
        <v>28097</v>
      </c>
    </row>
    <row r="1789" spans="1:11" x14ac:dyDescent="0.25">
      <c r="A1789">
        <v>35204</v>
      </c>
      <c r="B1789" t="s">
        <v>1242</v>
      </c>
      <c r="C1789" s="5">
        <v>43578.625</v>
      </c>
      <c r="D1789" t="s">
        <v>584</v>
      </c>
      <c r="E1789" t="s">
        <v>135</v>
      </c>
      <c r="F1789" t="s">
        <v>9</v>
      </c>
      <c r="G1789">
        <v>60</v>
      </c>
      <c r="H1789" t="s">
        <v>10</v>
      </c>
      <c r="J1789" t="s">
        <v>11</v>
      </c>
      <c r="K1789" s="21">
        <v>31228</v>
      </c>
    </row>
    <row r="1790" spans="1:11" x14ac:dyDescent="0.25">
      <c r="A1790">
        <v>26486</v>
      </c>
      <c r="B1790" t="s">
        <v>481</v>
      </c>
      <c r="C1790" s="5">
        <v>43585.395833333336</v>
      </c>
      <c r="D1790" t="s">
        <v>584</v>
      </c>
      <c r="E1790" t="s">
        <v>135</v>
      </c>
      <c r="F1790" t="s">
        <v>9</v>
      </c>
      <c r="G1790">
        <v>60</v>
      </c>
      <c r="H1790" t="s">
        <v>10</v>
      </c>
      <c r="J1790" t="s">
        <v>11</v>
      </c>
      <c r="K1790" s="21">
        <v>26775</v>
      </c>
    </row>
    <row r="1791" spans="1:11" x14ac:dyDescent="0.25">
      <c r="A1791">
        <v>22106</v>
      </c>
      <c r="B1791" t="s">
        <v>472</v>
      </c>
      <c r="C1791" s="5">
        <v>43585.583333333336</v>
      </c>
      <c r="D1791" t="s">
        <v>584</v>
      </c>
      <c r="E1791" t="s">
        <v>135</v>
      </c>
      <c r="F1791" t="s">
        <v>9</v>
      </c>
      <c r="G1791">
        <v>60</v>
      </c>
      <c r="H1791" t="s">
        <v>10</v>
      </c>
      <c r="J1791" t="s">
        <v>11</v>
      </c>
      <c r="K1791" s="21">
        <v>19334</v>
      </c>
    </row>
    <row r="1792" spans="1:11" x14ac:dyDescent="0.25">
      <c r="A1792">
        <v>32484</v>
      </c>
      <c r="B1792" t="s">
        <v>798</v>
      </c>
      <c r="C1792" s="5">
        <v>43585.447916666664</v>
      </c>
      <c r="D1792" t="s">
        <v>584</v>
      </c>
      <c r="E1792" t="s">
        <v>135</v>
      </c>
      <c r="F1792" t="s">
        <v>9</v>
      </c>
      <c r="G1792">
        <v>75</v>
      </c>
      <c r="H1792" t="s">
        <v>10</v>
      </c>
      <c r="J1792" t="s">
        <v>11</v>
      </c>
      <c r="K1792" s="21">
        <v>28225</v>
      </c>
    </row>
    <row r="1793" spans="1:11" x14ac:dyDescent="0.25">
      <c r="A1793">
        <v>35816</v>
      </c>
      <c r="B1793" t="s">
        <v>948</v>
      </c>
      <c r="C1793" s="5">
        <v>43558.520833333336</v>
      </c>
      <c r="D1793" t="s">
        <v>432</v>
      </c>
      <c r="E1793" t="s">
        <v>133</v>
      </c>
      <c r="F1793" t="s">
        <v>9</v>
      </c>
      <c r="G1793">
        <v>30</v>
      </c>
      <c r="H1793" t="s">
        <v>10</v>
      </c>
      <c r="I1793">
        <v>0</v>
      </c>
      <c r="J1793" t="s">
        <v>11</v>
      </c>
      <c r="K1793" s="21">
        <v>18722</v>
      </c>
    </row>
    <row r="1794" spans="1:11" x14ac:dyDescent="0.25">
      <c r="A1794">
        <v>36111</v>
      </c>
      <c r="B1794" t="s">
        <v>1212</v>
      </c>
      <c r="C1794" s="5">
        <v>43567.375</v>
      </c>
      <c r="D1794" t="s">
        <v>432</v>
      </c>
      <c r="E1794" t="s">
        <v>133</v>
      </c>
      <c r="F1794" t="s">
        <v>9</v>
      </c>
      <c r="G1794">
        <v>30</v>
      </c>
      <c r="H1794" t="s">
        <v>10</v>
      </c>
      <c r="I1794">
        <v>0</v>
      </c>
      <c r="J1794" t="s">
        <v>11</v>
      </c>
      <c r="K1794" s="21">
        <v>23175</v>
      </c>
    </row>
    <row r="1795" spans="1:11" x14ac:dyDescent="0.25">
      <c r="A1795">
        <v>30463</v>
      </c>
      <c r="B1795" t="s">
        <v>438</v>
      </c>
      <c r="C1795" s="5">
        <v>43572.458333333336</v>
      </c>
      <c r="D1795" t="s">
        <v>432</v>
      </c>
      <c r="E1795" t="s">
        <v>133</v>
      </c>
      <c r="F1795" t="s">
        <v>9</v>
      </c>
      <c r="G1795">
        <v>30</v>
      </c>
      <c r="H1795" t="s">
        <v>10</v>
      </c>
      <c r="J1795" t="s">
        <v>11</v>
      </c>
      <c r="K1795" s="21">
        <v>25200</v>
      </c>
    </row>
    <row r="1796" spans="1:11" x14ac:dyDescent="0.25">
      <c r="A1796">
        <v>34417</v>
      </c>
      <c r="B1796" t="s">
        <v>63</v>
      </c>
      <c r="C1796" s="5">
        <v>43572.5625</v>
      </c>
      <c r="D1796" t="s">
        <v>432</v>
      </c>
      <c r="E1796" t="s">
        <v>133</v>
      </c>
      <c r="F1796" t="s">
        <v>9</v>
      </c>
      <c r="G1796">
        <v>30</v>
      </c>
      <c r="H1796" t="s">
        <v>10</v>
      </c>
      <c r="J1796" t="s">
        <v>11</v>
      </c>
      <c r="K1796" s="21">
        <v>30373</v>
      </c>
    </row>
    <row r="1797" spans="1:11" x14ac:dyDescent="0.25">
      <c r="A1797">
        <v>36404</v>
      </c>
      <c r="B1797" t="s">
        <v>1213</v>
      </c>
      <c r="C1797" s="5">
        <v>43573.34375</v>
      </c>
      <c r="D1797" t="s">
        <v>432</v>
      </c>
      <c r="E1797" t="s">
        <v>133</v>
      </c>
      <c r="F1797" t="s">
        <v>9</v>
      </c>
      <c r="G1797">
        <v>30</v>
      </c>
      <c r="H1797" t="s">
        <v>10</v>
      </c>
      <c r="J1797" t="s">
        <v>11</v>
      </c>
      <c r="K1797" s="21">
        <v>35002</v>
      </c>
    </row>
    <row r="1798" spans="1:11" x14ac:dyDescent="0.25">
      <c r="A1798">
        <v>32074</v>
      </c>
      <c r="B1798" t="s">
        <v>1655</v>
      </c>
      <c r="C1798" s="5">
        <v>43573.479166666664</v>
      </c>
      <c r="D1798" t="s">
        <v>432</v>
      </c>
      <c r="E1798" t="s">
        <v>133</v>
      </c>
      <c r="F1798" t="s">
        <v>9</v>
      </c>
      <c r="G1798">
        <v>30</v>
      </c>
      <c r="H1798" t="s">
        <v>10</v>
      </c>
      <c r="J1798" t="s">
        <v>11</v>
      </c>
      <c r="K1798" s="21">
        <v>30095</v>
      </c>
    </row>
    <row r="1799" spans="1:11" x14ac:dyDescent="0.25">
      <c r="A1799">
        <v>35</v>
      </c>
      <c r="B1799" t="s">
        <v>496</v>
      </c>
      <c r="C1799" s="5">
        <v>43558.604166666664</v>
      </c>
      <c r="D1799" t="s">
        <v>432</v>
      </c>
      <c r="E1799" t="s">
        <v>133</v>
      </c>
      <c r="F1799" t="s">
        <v>9</v>
      </c>
      <c r="G1799">
        <v>45</v>
      </c>
      <c r="H1799" t="s">
        <v>10</v>
      </c>
      <c r="J1799" t="s">
        <v>11</v>
      </c>
      <c r="K1799" s="21">
        <v>23460</v>
      </c>
    </row>
    <row r="1800" spans="1:11" x14ac:dyDescent="0.25">
      <c r="A1800">
        <v>34417</v>
      </c>
      <c r="B1800" t="s">
        <v>63</v>
      </c>
      <c r="C1800" s="5">
        <v>43558.635416666664</v>
      </c>
      <c r="D1800" t="s">
        <v>432</v>
      </c>
      <c r="E1800" t="s">
        <v>133</v>
      </c>
      <c r="F1800" t="s">
        <v>9</v>
      </c>
      <c r="G1800">
        <v>45</v>
      </c>
      <c r="H1800" t="s">
        <v>10</v>
      </c>
      <c r="J1800" t="s">
        <v>11</v>
      </c>
      <c r="K1800" s="21">
        <v>30373</v>
      </c>
    </row>
    <row r="1801" spans="1:11" x14ac:dyDescent="0.25">
      <c r="A1801">
        <v>25311</v>
      </c>
      <c r="B1801" t="s">
        <v>765</v>
      </c>
      <c r="C1801" s="5">
        <v>43560.40625</v>
      </c>
      <c r="D1801" t="s">
        <v>432</v>
      </c>
      <c r="E1801" t="s">
        <v>133</v>
      </c>
      <c r="F1801" t="s">
        <v>9</v>
      </c>
      <c r="G1801">
        <v>45</v>
      </c>
      <c r="H1801" t="s">
        <v>10</v>
      </c>
      <c r="J1801" t="s">
        <v>11</v>
      </c>
      <c r="K1801" s="21">
        <v>21615</v>
      </c>
    </row>
    <row r="1802" spans="1:11" x14ac:dyDescent="0.25">
      <c r="A1802">
        <v>35957</v>
      </c>
      <c r="B1802" t="s">
        <v>1043</v>
      </c>
      <c r="C1802" s="5">
        <v>43567.583333333336</v>
      </c>
      <c r="D1802" t="s">
        <v>432</v>
      </c>
      <c r="E1802" t="s">
        <v>133</v>
      </c>
      <c r="F1802" t="s">
        <v>9</v>
      </c>
      <c r="G1802">
        <v>45</v>
      </c>
      <c r="H1802" t="s">
        <v>10</v>
      </c>
      <c r="I1802">
        <v>0</v>
      </c>
      <c r="J1802" t="s">
        <v>11</v>
      </c>
      <c r="K1802" s="21">
        <v>23966</v>
      </c>
    </row>
    <row r="1803" spans="1:11" x14ac:dyDescent="0.25">
      <c r="A1803">
        <v>10952</v>
      </c>
      <c r="B1803" t="s">
        <v>1211</v>
      </c>
      <c r="C1803" s="5">
        <v>43572.427083333336</v>
      </c>
      <c r="D1803" t="s">
        <v>432</v>
      </c>
      <c r="E1803" t="s">
        <v>133</v>
      </c>
      <c r="F1803" t="s">
        <v>9</v>
      </c>
      <c r="G1803">
        <v>45</v>
      </c>
      <c r="H1803" t="s">
        <v>10</v>
      </c>
      <c r="J1803" t="s">
        <v>11</v>
      </c>
      <c r="K1803" s="21">
        <v>22105</v>
      </c>
    </row>
    <row r="1804" spans="1:11" x14ac:dyDescent="0.25">
      <c r="A1804">
        <v>35611</v>
      </c>
      <c r="B1804" t="s">
        <v>988</v>
      </c>
      <c r="C1804" s="5">
        <v>43572.520833333336</v>
      </c>
      <c r="D1804" t="s">
        <v>432</v>
      </c>
      <c r="E1804" t="s">
        <v>133</v>
      </c>
      <c r="F1804" t="s">
        <v>9</v>
      </c>
      <c r="G1804">
        <v>60</v>
      </c>
      <c r="H1804" t="s">
        <v>10</v>
      </c>
      <c r="J1804" t="s">
        <v>11</v>
      </c>
      <c r="K1804" s="21">
        <v>24937</v>
      </c>
    </row>
    <row r="1805" spans="1:11" x14ac:dyDescent="0.25">
      <c r="A1805">
        <v>10952</v>
      </c>
      <c r="B1805" t="s">
        <v>1211</v>
      </c>
      <c r="C1805" s="5">
        <v>43558.552083333336</v>
      </c>
      <c r="D1805" t="s">
        <v>432</v>
      </c>
      <c r="E1805" t="s">
        <v>133</v>
      </c>
      <c r="F1805" t="s">
        <v>9</v>
      </c>
      <c r="G1805">
        <v>75</v>
      </c>
      <c r="H1805" t="s">
        <v>10</v>
      </c>
      <c r="J1805" t="s">
        <v>11</v>
      </c>
      <c r="K1805" s="21">
        <v>22105</v>
      </c>
    </row>
    <row r="1806" spans="1:11" x14ac:dyDescent="0.25">
      <c r="A1806">
        <v>34807</v>
      </c>
      <c r="B1806" t="s">
        <v>92</v>
      </c>
      <c r="C1806" s="5">
        <v>43572.583333333336</v>
      </c>
      <c r="D1806" t="s">
        <v>432</v>
      </c>
      <c r="E1806" t="s">
        <v>133</v>
      </c>
      <c r="F1806" t="s">
        <v>9</v>
      </c>
      <c r="G1806">
        <v>75</v>
      </c>
      <c r="H1806" t="s">
        <v>10</v>
      </c>
      <c r="I1806">
        <v>0</v>
      </c>
      <c r="J1806" t="s">
        <v>11</v>
      </c>
      <c r="K1806" s="21">
        <v>35591</v>
      </c>
    </row>
    <row r="1807" spans="1:11" x14ac:dyDescent="0.25">
      <c r="A1807">
        <v>36235</v>
      </c>
      <c r="B1807" t="s">
        <v>1170</v>
      </c>
      <c r="C1807" s="5">
        <v>43558.375</v>
      </c>
      <c r="D1807" t="s">
        <v>432</v>
      </c>
      <c r="E1807" t="s">
        <v>133</v>
      </c>
      <c r="F1807" t="s">
        <v>9</v>
      </c>
      <c r="G1807">
        <v>90</v>
      </c>
      <c r="H1807" t="s">
        <v>10</v>
      </c>
      <c r="J1807" t="s">
        <v>11</v>
      </c>
      <c r="K1807" s="21">
        <v>24833</v>
      </c>
    </row>
    <row r="1808" spans="1:11" x14ac:dyDescent="0.25">
      <c r="A1808">
        <v>32074</v>
      </c>
      <c r="B1808" t="s">
        <v>1655</v>
      </c>
      <c r="C1808" s="5">
        <v>43558.4375</v>
      </c>
      <c r="D1808" t="s">
        <v>432</v>
      </c>
      <c r="E1808" t="s">
        <v>133</v>
      </c>
      <c r="F1808" t="s">
        <v>9</v>
      </c>
      <c r="G1808">
        <v>90</v>
      </c>
      <c r="H1808" t="s">
        <v>10</v>
      </c>
      <c r="J1808" t="s">
        <v>11</v>
      </c>
      <c r="K1808" s="21">
        <v>30095</v>
      </c>
    </row>
    <row r="1809" spans="1:11" x14ac:dyDescent="0.25">
      <c r="A1809">
        <v>26133</v>
      </c>
      <c r="B1809" t="s">
        <v>366</v>
      </c>
      <c r="C1809" s="5">
        <v>43559.5625</v>
      </c>
      <c r="D1809" t="s">
        <v>432</v>
      </c>
      <c r="E1809" t="s">
        <v>133</v>
      </c>
      <c r="F1809" t="s">
        <v>9</v>
      </c>
      <c r="G1809">
        <v>90</v>
      </c>
      <c r="H1809" t="s">
        <v>10</v>
      </c>
      <c r="J1809" t="s">
        <v>11</v>
      </c>
      <c r="K1809" s="21">
        <v>23761</v>
      </c>
    </row>
    <row r="1810" spans="1:11" x14ac:dyDescent="0.25">
      <c r="A1810">
        <v>36403</v>
      </c>
      <c r="B1810" t="s">
        <v>1656</v>
      </c>
      <c r="C1810" s="5">
        <v>43560.34375</v>
      </c>
      <c r="D1810" t="s">
        <v>432</v>
      </c>
      <c r="E1810" t="s">
        <v>133</v>
      </c>
      <c r="F1810" t="s">
        <v>9</v>
      </c>
      <c r="G1810">
        <v>90</v>
      </c>
      <c r="H1810" t="s">
        <v>10</v>
      </c>
      <c r="J1810" t="s">
        <v>11</v>
      </c>
      <c r="K1810" s="21">
        <v>23163</v>
      </c>
    </row>
    <row r="1811" spans="1:11" x14ac:dyDescent="0.25">
      <c r="A1811">
        <v>36521</v>
      </c>
      <c r="B1811" t="s">
        <v>961</v>
      </c>
      <c r="C1811" s="5">
        <v>43560.4375</v>
      </c>
      <c r="D1811" t="s">
        <v>432</v>
      </c>
      <c r="E1811" t="s">
        <v>133</v>
      </c>
      <c r="F1811" t="s">
        <v>9</v>
      </c>
      <c r="G1811">
        <v>90</v>
      </c>
      <c r="H1811" t="s">
        <v>10</v>
      </c>
      <c r="J1811" t="s">
        <v>11</v>
      </c>
      <c r="K1811" s="21">
        <v>26425</v>
      </c>
    </row>
    <row r="1812" spans="1:11" x14ac:dyDescent="0.25">
      <c r="A1812">
        <v>36491</v>
      </c>
      <c r="B1812" t="s">
        <v>127</v>
      </c>
      <c r="C1812" s="5">
        <v>43565.416666666664</v>
      </c>
      <c r="D1812" t="s">
        <v>432</v>
      </c>
      <c r="E1812" t="s">
        <v>133</v>
      </c>
      <c r="F1812" t="s">
        <v>9</v>
      </c>
      <c r="G1812">
        <v>90</v>
      </c>
      <c r="H1812" t="s">
        <v>10</v>
      </c>
      <c r="I1812">
        <v>0</v>
      </c>
      <c r="J1812" t="s">
        <v>11</v>
      </c>
      <c r="K1812" s="21">
        <v>24532</v>
      </c>
    </row>
    <row r="1813" spans="1:11" x14ac:dyDescent="0.25">
      <c r="A1813">
        <v>35611</v>
      </c>
      <c r="B1813" t="s">
        <v>988</v>
      </c>
      <c r="C1813" s="5">
        <v>43565.520833333336</v>
      </c>
      <c r="D1813" t="s">
        <v>432</v>
      </c>
      <c r="E1813" t="s">
        <v>133</v>
      </c>
      <c r="F1813" t="s">
        <v>9</v>
      </c>
      <c r="G1813">
        <v>90</v>
      </c>
      <c r="H1813" t="s">
        <v>10</v>
      </c>
      <c r="I1813">
        <v>0</v>
      </c>
      <c r="J1813" t="s">
        <v>11</v>
      </c>
      <c r="K1813" s="21">
        <v>24937</v>
      </c>
    </row>
    <row r="1814" spans="1:11" x14ac:dyDescent="0.25">
      <c r="A1814">
        <v>35988</v>
      </c>
      <c r="B1814" t="s">
        <v>1658</v>
      </c>
      <c r="C1814" s="5">
        <v>43567.520833333336</v>
      </c>
      <c r="D1814" t="s">
        <v>432</v>
      </c>
      <c r="E1814" t="s">
        <v>133</v>
      </c>
      <c r="F1814" t="s">
        <v>9</v>
      </c>
      <c r="G1814">
        <v>90</v>
      </c>
      <c r="H1814" t="s">
        <v>10</v>
      </c>
      <c r="J1814" t="s">
        <v>11</v>
      </c>
      <c r="K1814" s="21">
        <v>27571</v>
      </c>
    </row>
    <row r="1815" spans="1:11" x14ac:dyDescent="0.25">
      <c r="A1815">
        <v>36543</v>
      </c>
      <c r="B1815" t="s">
        <v>1659</v>
      </c>
      <c r="C1815" s="5">
        <v>43572.364583333336</v>
      </c>
      <c r="D1815" t="s">
        <v>432</v>
      </c>
      <c r="E1815" t="s">
        <v>133</v>
      </c>
      <c r="F1815" t="s">
        <v>9</v>
      </c>
      <c r="G1815">
        <v>90</v>
      </c>
      <c r="H1815" t="s">
        <v>10</v>
      </c>
      <c r="I1815">
        <v>0</v>
      </c>
      <c r="J1815" t="s">
        <v>11</v>
      </c>
      <c r="K1815" s="21">
        <v>21239</v>
      </c>
    </row>
    <row r="1816" spans="1:11" x14ac:dyDescent="0.25">
      <c r="A1816">
        <v>30649</v>
      </c>
      <c r="B1816" t="s">
        <v>1657</v>
      </c>
      <c r="C1816" s="5">
        <v>43567.40625</v>
      </c>
      <c r="D1816" t="s">
        <v>432</v>
      </c>
      <c r="E1816" t="s">
        <v>133</v>
      </c>
      <c r="F1816" t="s">
        <v>9</v>
      </c>
      <c r="G1816">
        <v>120</v>
      </c>
      <c r="H1816" t="s">
        <v>10</v>
      </c>
      <c r="I1816">
        <v>0</v>
      </c>
      <c r="J1816" t="s">
        <v>11</v>
      </c>
      <c r="K1816" s="21">
        <v>27081</v>
      </c>
    </row>
    <row r="1817" spans="1:11" x14ac:dyDescent="0.25">
      <c r="A1817">
        <v>166</v>
      </c>
      <c r="B1817" t="s">
        <v>587</v>
      </c>
      <c r="C1817" s="5">
        <v>43559.34375</v>
      </c>
      <c r="D1817" t="s">
        <v>432</v>
      </c>
      <c r="E1817" t="s">
        <v>133</v>
      </c>
      <c r="F1817" t="s">
        <v>9</v>
      </c>
      <c r="G1817">
        <v>225</v>
      </c>
      <c r="H1817" t="s">
        <v>10</v>
      </c>
      <c r="I1817">
        <v>0</v>
      </c>
      <c r="J1817" t="s">
        <v>11</v>
      </c>
      <c r="K1817" s="21">
        <v>25593</v>
      </c>
    </row>
    <row r="1818" spans="1:11" x14ac:dyDescent="0.25">
      <c r="A1818">
        <v>166</v>
      </c>
      <c r="B1818" t="s">
        <v>587</v>
      </c>
      <c r="C1818" s="5">
        <v>43566.34375</v>
      </c>
      <c r="D1818" t="s">
        <v>432</v>
      </c>
      <c r="E1818" t="s">
        <v>133</v>
      </c>
      <c r="F1818" t="s">
        <v>9</v>
      </c>
      <c r="G1818">
        <v>225</v>
      </c>
      <c r="H1818" t="s">
        <v>10</v>
      </c>
      <c r="I1818">
        <v>0</v>
      </c>
      <c r="J1818" t="s">
        <v>11</v>
      </c>
      <c r="K1818" s="21">
        <v>25593</v>
      </c>
    </row>
    <row r="1819" spans="1:11" x14ac:dyDescent="0.25">
      <c r="A1819">
        <v>35992</v>
      </c>
      <c r="B1819" t="s">
        <v>1042</v>
      </c>
      <c r="C1819" s="5">
        <v>43566.520833333336</v>
      </c>
      <c r="D1819" t="s">
        <v>432</v>
      </c>
      <c r="E1819" t="s">
        <v>133</v>
      </c>
      <c r="F1819" t="s">
        <v>9</v>
      </c>
      <c r="G1819">
        <v>225</v>
      </c>
      <c r="H1819" t="s">
        <v>10</v>
      </c>
      <c r="I1819">
        <v>0</v>
      </c>
      <c r="J1819" t="s">
        <v>11</v>
      </c>
      <c r="K1819" s="21">
        <v>20703</v>
      </c>
    </row>
    <row r="1820" spans="1:11" x14ac:dyDescent="0.25">
      <c r="A1820">
        <v>35992</v>
      </c>
      <c r="B1820" t="s">
        <v>1042</v>
      </c>
      <c r="C1820" s="5">
        <v>43573.520833333336</v>
      </c>
      <c r="D1820" t="s">
        <v>432</v>
      </c>
      <c r="E1820" t="s">
        <v>133</v>
      </c>
      <c r="F1820" t="s">
        <v>9</v>
      </c>
      <c r="G1820">
        <v>225</v>
      </c>
      <c r="H1820" t="s">
        <v>10</v>
      </c>
      <c r="I1820">
        <v>0</v>
      </c>
      <c r="J1820" t="s">
        <v>11</v>
      </c>
      <c r="K1820" s="21">
        <v>20703</v>
      </c>
    </row>
    <row r="1821" spans="1:11" x14ac:dyDescent="0.25">
      <c r="A1821">
        <v>3262</v>
      </c>
      <c r="B1821" t="s">
        <v>1206</v>
      </c>
      <c r="C1821" s="5">
        <v>43560.375</v>
      </c>
      <c r="D1821" t="s">
        <v>151</v>
      </c>
      <c r="E1821" t="s">
        <v>135</v>
      </c>
      <c r="F1821" t="s">
        <v>9</v>
      </c>
      <c r="G1821">
        <v>30</v>
      </c>
      <c r="H1821" t="s">
        <v>10</v>
      </c>
      <c r="I1821">
        <v>0</v>
      </c>
      <c r="J1821" t="s">
        <v>11</v>
      </c>
      <c r="K1821" s="21">
        <v>29977</v>
      </c>
    </row>
    <row r="1822" spans="1:11" x14ac:dyDescent="0.25">
      <c r="A1822">
        <v>14250</v>
      </c>
      <c r="B1822" t="s">
        <v>207</v>
      </c>
      <c r="C1822" s="5">
        <v>43560.458333333336</v>
      </c>
      <c r="D1822" t="s">
        <v>151</v>
      </c>
      <c r="E1822" t="s">
        <v>135</v>
      </c>
      <c r="F1822" t="s">
        <v>9</v>
      </c>
      <c r="G1822">
        <v>45</v>
      </c>
      <c r="H1822" t="s">
        <v>10</v>
      </c>
      <c r="J1822" t="s">
        <v>11</v>
      </c>
      <c r="K1822" s="21">
        <v>33670</v>
      </c>
    </row>
    <row r="1823" spans="1:11" x14ac:dyDescent="0.25">
      <c r="A1823">
        <v>29680</v>
      </c>
      <c r="B1823" t="s">
        <v>34</v>
      </c>
      <c r="C1823" s="5">
        <v>43581.34375</v>
      </c>
      <c r="D1823" t="s">
        <v>151</v>
      </c>
      <c r="E1823" t="s">
        <v>135</v>
      </c>
      <c r="F1823" t="s">
        <v>9</v>
      </c>
      <c r="G1823">
        <v>45</v>
      </c>
      <c r="H1823" t="s">
        <v>10</v>
      </c>
      <c r="I1823">
        <v>0</v>
      </c>
      <c r="J1823" t="s">
        <v>11</v>
      </c>
      <c r="K1823" s="21">
        <v>33608</v>
      </c>
    </row>
    <row r="1824" spans="1:11" x14ac:dyDescent="0.25">
      <c r="A1824">
        <v>18434</v>
      </c>
      <c r="B1824" t="s">
        <v>715</v>
      </c>
      <c r="C1824" s="5">
        <v>43581.385416666664</v>
      </c>
      <c r="D1824" t="s">
        <v>151</v>
      </c>
      <c r="E1824" t="s">
        <v>135</v>
      </c>
      <c r="F1824" t="s">
        <v>9</v>
      </c>
      <c r="G1824">
        <v>45</v>
      </c>
      <c r="H1824" t="s">
        <v>10</v>
      </c>
      <c r="J1824" t="s">
        <v>11</v>
      </c>
      <c r="K1824" s="21">
        <v>30295</v>
      </c>
    </row>
    <row r="1825" spans="1:11" x14ac:dyDescent="0.25">
      <c r="A1825">
        <v>10042</v>
      </c>
      <c r="B1825" t="s">
        <v>19</v>
      </c>
      <c r="C1825" s="5">
        <v>43581.416666666664</v>
      </c>
      <c r="D1825" t="s">
        <v>151</v>
      </c>
      <c r="E1825" t="s">
        <v>135</v>
      </c>
      <c r="F1825" t="s">
        <v>9</v>
      </c>
      <c r="G1825">
        <v>45</v>
      </c>
      <c r="H1825" t="s">
        <v>10</v>
      </c>
      <c r="J1825" t="s">
        <v>11</v>
      </c>
      <c r="K1825" s="21">
        <v>34784</v>
      </c>
    </row>
    <row r="1826" spans="1:11" x14ac:dyDescent="0.25">
      <c r="A1826">
        <v>30597</v>
      </c>
      <c r="B1826" t="s">
        <v>1407</v>
      </c>
      <c r="C1826" s="5">
        <v>43581.46875</v>
      </c>
      <c r="D1826" t="s">
        <v>151</v>
      </c>
      <c r="E1826" t="s">
        <v>135</v>
      </c>
      <c r="F1826" t="s">
        <v>9</v>
      </c>
      <c r="G1826">
        <v>45</v>
      </c>
      <c r="H1826" t="s">
        <v>10</v>
      </c>
      <c r="J1826" t="s">
        <v>11</v>
      </c>
      <c r="K1826" s="21">
        <v>21304</v>
      </c>
    </row>
    <row r="1827" spans="1:11" x14ac:dyDescent="0.25">
      <c r="A1827">
        <v>33759</v>
      </c>
      <c r="B1827" t="s">
        <v>1196</v>
      </c>
      <c r="C1827" s="5">
        <v>43560.416666666664</v>
      </c>
      <c r="D1827" t="s">
        <v>151</v>
      </c>
      <c r="E1827" t="s">
        <v>135</v>
      </c>
      <c r="F1827" t="s">
        <v>9</v>
      </c>
      <c r="G1827">
        <v>60</v>
      </c>
      <c r="H1827" t="s">
        <v>10</v>
      </c>
      <c r="J1827" t="s">
        <v>11</v>
      </c>
      <c r="K1827" s="21">
        <v>19411</v>
      </c>
    </row>
    <row r="1828" spans="1:11" x14ac:dyDescent="0.25">
      <c r="A1828">
        <v>36026</v>
      </c>
      <c r="B1828" t="s">
        <v>855</v>
      </c>
      <c r="C1828" s="5">
        <v>43560.458333333336</v>
      </c>
      <c r="D1828" t="s">
        <v>997</v>
      </c>
      <c r="E1828" t="s">
        <v>133</v>
      </c>
      <c r="F1828" t="s">
        <v>9</v>
      </c>
      <c r="G1828">
        <v>10</v>
      </c>
      <c r="H1828" t="s">
        <v>10</v>
      </c>
      <c r="I1828">
        <v>0</v>
      </c>
      <c r="J1828" t="s">
        <v>11</v>
      </c>
      <c r="K1828" s="21">
        <v>13383</v>
      </c>
    </row>
    <row r="1829" spans="1:11" x14ac:dyDescent="0.25">
      <c r="A1829">
        <v>9092</v>
      </c>
      <c r="B1829" t="s">
        <v>1664</v>
      </c>
      <c r="C1829" s="5">
        <v>43567.520833333336</v>
      </c>
      <c r="D1829" t="s">
        <v>997</v>
      </c>
      <c r="E1829" t="s">
        <v>133</v>
      </c>
      <c r="F1829" t="s">
        <v>9</v>
      </c>
      <c r="G1829">
        <v>10</v>
      </c>
      <c r="H1829" t="s">
        <v>10</v>
      </c>
      <c r="I1829">
        <v>0</v>
      </c>
      <c r="J1829" t="s">
        <v>11</v>
      </c>
      <c r="K1829" s="21">
        <v>17216</v>
      </c>
    </row>
    <row r="1830" spans="1:11" x14ac:dyDescent="0.25">
      <c r="A1830">
        <v>29932</v>
      </c>
      <c r="B1830" t="s">
        <v>1483</v>
      </c>
      <c r="C1830" s="5">
        <v>43585.520833333336</v>
      </c>
      <c r="D1830" t="s">
        <v>997</v>
      </c>
      <c r="E1830" t="s">
        <v>133</v>
      </c>
      <c r="F1830" t="s">
        <v>9</v>
      </c>
      <c r="G1830">
        <v>10</v>
      </c>
      <c r="H1830" t="s">
        <v>10</v>
      </c>
      <c r="I1830">
        <v>0</v>
      </c>
      <c r="J1830" t="s">
        <v>11</v>
      </c>
      <c r="K1830" s="21">
        <v>14650</v>
      </c>
    </row>
    <row r="1831" spans="1:11" x14ac:dyDescent="0.25">
      <c r="A1831">
        <v>36026</v>
      </c>
      <c r="B1831" t="s">
        <v>855</v>
      </c>
      <c r="C1831" s="5">
        <v>43557.458333333336</v>
      </c>
      <c r="D1831" t="s">
        <v>997</v>
      </c>
      <c r="E1831" t="s">
        <v>133</v>
      </c>
      <c r="F1831" t="s">
        <v>9</v>
      </c>
      <c r="G1831">
        <v>15</v>
      </c>
      <c r="H1831" t="s">
        <v>10</v>
      </c>
      <c r="I1831">
        <v>0</v>
      </c>
      <c r="J1831" t="s">
        <v>11</v>
      </c>
      <c r="K1831" s="21">
        <v>13383</v>
      </c>
    </row>
    <row r="1832" spans="1:11" x14ac:dyDescent="0.25">
      <c r="A1832">
        <v>1676</v>
      </c>
      <c r="B1832" t="s">
        <v>28</v>
      </c>
      <c r="C1832" s="5">
        <v>43557.625</v>
      </c>
      <c r="D1832" t="s">
        <v>997</v>
      </c>
      <c r="E1832" t="s">
        <v>133</v>
      </c>
      <c r="F1832" t="s">
        <v>9</v>
      </c>
      <c r="G1832">
        <v>15</v>
      </c>
      <c r="H1832" t="s">
        <v>10</v>
      </c>
      <c r="I1832">
        <v>0</v>
      </c>
      <c r="J1832" t="s">
        <v>11</v>
      </c>
      <c r="K1832" s="21">
        <v>18668</v>
      </c>
    </row>
    <row r="1833" spans="1:11" x14ac:dyDescent="0.25">
      <c r="A1833">
        <v>33562</v>
      </c>
      <c r="B1833" t="s">
        <v>1075</v>
      </c>
      <c r="C1833" s="5">
        <v>43560.479166666664</v>
      </c>
      <c r="D1833" t="s">
        <v>997</v>
      </c>
      <c r="E1833" t="s">
        <v>133</v>
      </c>
      <c r="F1833" t="s">
        <v>9</v>
      </c>
      <c r="G1833">
        <v>15</v>
      </c>
      <c r="H1833" t="s">
        <v>10</v>
      </c>
      <c r="I1833">
        <v>0</v>
      </c>
      <c r="J1833" t="s">
        <v>11</v>
      </c>
      <c r="K1833" s="21">
        <v>23777</v>
      </c>
    </row>
    <row r="1834" spans="1:11" x14ac:dyDescent="0.25">
      <c r="A1834">
        <v>10779</v>
      </c>
      <c r="B1834" t="s">
        <v>1663</v>
      </c>
      <c r="C1834" s="5">
        <v>43564.59375</v>
      </c>
      <c r="D1834" t="s">
        <v>997</v>
      </c>
      <c r="E1834" t="s">
        <v>133</v>
      </c>
      <c r="F1834" t="s">
        <v>9</v>
      </c>
      <c r="G1834">
        <v>30</v>
      </c>
      <c r="H1834" t="s">
        <v>10</v>
      </c>
      <c r="J1834" t="s">
        <v>11</v>
      </c>
      <c r="K1834" s="21">
        <v>26543</v>
      </c>
    </row>
    <row r="1835" spans="1:11" x14ac:dyDescent="0.25">
      <c r="A1835">
        <v>10403</v>
      </c>
      <c r="B1835" t="s">
        <v>324</v>
      </c>
      <c r="C1835" s="5">
        <v>43567.479166666664</v>
      </c>
      <c r="D1835" t="s">
        <v>997</v>
      </c>
      <c r="E1835" t="s">
        <v>133</v>
      </c>
      <c r="F1835" t="s">
        <v>9</v>
      </c>
      <c r="G1835">
        <v>30</v>
      </c>
      <c r="H1835" t="s">
        <v>10</v>
      </c>
      <c r="I1835">
        <v>0</v>
      </c>
      <c r="J1835" t="s">
        <v>11</v>
      </c>
      <c r="K1835" s="21">
        <v>22960</v>
      </c>
    </row>
    <row r="1836" spans="1:11" x14ac:dyDescent="0.25">
      <c r="A1836">
        <v>16313</v>
      </c>
      <c r="B1836" t="s">
        <v>634</v>
      </c>
      <c r="C1836" s="5">
        <v>43567.541666666664</v>
      </c>
      <c r="D1836" t="s">
        <v>997</v>
      </c>
      <c r="E1836" t="s">
        <v>133</v>
      </c>
      <c r="F1836" t="s">
        <v>9</v>
      </c>
      <c r="G1836">
        <v>30</v>
      </c>
      <c r="H1836" t="s">
        <v>10</v>
      </c>
      <c r="I1836">
        <v>0</v>
      </c>
      <c r="J1836" t="s">
        <v>11</v>
      </c>
      <c r="K1836" s="21">
        <v>18675</v>
      </c>
    </row>
    <row r="1837" spans="1:11" x14ac:dyDescent="0.25">
      <c r="A1837">
        <v>36026</v>
      </c>
      <c r="B1837" t="s">
        <v>855</v>
      </c>
      <c r="C1837" s="5">
        <v>43567.5625</v>
      </c>
      <c r="D1837" t="s">
        <v>997</v>
      </c>
      <c r="E1837" t="s">
        <v>133</v>
      </c>
      <c r="F1837" t="s">
        <v>9</v>
      </c>
      <c r="G1837">
        <v>30</v>
      </c>
      <c r="H1837" t="s">
        <v>10</v>
      </c>
      <c r="J1837" t="s">
        <v>11</v>
      </c>
      <c r="K1837" s="21">
        <v>13383</v>
      </c>
    </row>
    <row r="1838" spans="1:11" x14ac:dyDescent="0.25">
      <c r="A1838">
        <v>36218</v>
      </c>
      <c r="B1838" t="s">
        <v>1218</v>
      </c>
      <c r="C1838" s="5">
        <v>43567.583333333336</v>
      </c>
      <c r="D1838" t="s">
        <v>997</v>
      </c>
      <c r="E1838" t="s">
        <v>133</v>
      </c>
      <c r="F1838" t="s">
        <v>9</v>
      </c>
      <c r="G1838">
        <v>30</v>
      </c>
      <c r="H1838" t="s">
        <v>10</v>
      </c>
      <c r="J1838" t="s">
        <v>17</v>
      </c>
      <c r="K1838" s="21">
        <v>27094</v>
      </c>
    </row>
    <row r="1839" spans="1:11" x14ac:dyDescent="0.25">
      <c r="A1839">
        <v>18713</v>
      </c>
      <c r="B1839" t="s">
        <v>1665</v>
      </c>
      <c r="C1839" s="5">
        <v>43567.604166666664</v>
      </c>
      <c r="D1839" t="s">
        <v>997</v>
      </c>
      <c r="E1839" t="s">
        <v>133</v>
      </c>
      <c r="F1839" t="s">
        <v>9</v>
      </c>
      <c r="G1839">
        <v>30</v>
      </c>
      <c r="H1839" t="s">
        <v>10</v>
      </c>
      <c r="J1839" t="s">
        <v>11</v>
      </c>
      <c r="K1839" s="21">
        <v>26147</v>
      </c>
    </row>
    <row r="1840" spans="1:11" x14ac:dyDescent="0.25">
      <c r="A1840">
        <v>36252</v>
      </c>
      <c r="B1840" t="s">
        <v>305</v>
      </c>
      <c r="C1840" s="5">
        <v>43567.625</v>
      </c>
      <c r="D1840" t="s">
        <v>997</v>
      </c>
      <c r="E1840" t="s">
        <v>133</v>
      </c>
      <c r="F1840" t="s">
        <v>9</v>
      </c>
      <c r="G1840">
        <v>30</v>
      </c>
      <c r="H1840" t="s">
        <v>10</v>
      </c>
      <c r="J1840" t="s">
        <v>11</v>
      </c>
      <c r="K1840" s="21">
        <v>18022</v>
      </c>
    </row>
    <row r="1841" spans="1:11" x14ac:dyDescent="0.25">
      <c r="A1841">
        <v>10779</v>
      </c>
      <c r="B1841" t="s">
        <v>1663</v>
      </c>
      <c r="C1841" s="5">
        <v>43571.520833333336</v>
      </c>
      <c r="D1841" t="s">
        <v>997</v>
      </c>
      <c r="E1841" t="s">
        <v>133</v>
      </c>
      <c r="F1841" t="s">
        <v>9</v>
      </c>
      <c r="G1841">
        <v>30</v>
      </c>
      <c r="H1841" t="s">
        <v>10</v>
      </c>
      <c r="J1841" t="s">
        <v>11</v>
      </c>
      <c r="K1841" s="21">
        <v>26543</v>
      </c>
    </row>
    <row r="1842" spans="1:11" x14ac:dyDescent="0.25">
      <c r="A1842">
        <v>19575</v>
      </c>
      <c r="B1842" t="s">
        <v>367</v>
      </c>
      <c r="C1842" s="5">
        <v>43571.583333333336</v>
      </c>
      <c r="D1842" t="s">
        <v>997</v>
      </c>
      <c r="E1842" t="s">
        <v>133</v>
      </c>
      <c r="F1842" t="s">
        <v>9</v>
      </c>
      <c r="G1842">
        <v>30</v>
      </c>
      <c r="H1842" t="s">
        <v>10</v>
      </c>
      <c r="J1842" t="s">
        <v>11</v>
      </c>
      <c r="K1842" s="21">
        <v>27576</v>
      </c>
    </row>
    <row r="1843" spans="1:11" x14ac:dyDescent="0.25">
      <c r="A1843">
        <v>8946</v>
      </c>
      <c r="B1843" t="s">
        <v>1215</v>
      </c>
      <c r="C1843" s="5">
        <v>43578.520833333336</v>
      </c>
      <c r="D1843" t="s">
        <v>997</v>
      </c>
      <c r="E1843" t="s">
        <v>133</v>
      </c>
      <c r="F1843" t="s">
        <v>9</v>
      </c>
      <c r="G1843">
        <v>30</v>
      </c>
      <c r="H1843" t="s">
        <v>10</v>
      </c>
      <c r="J1843" t="s">
        <v>11</v>
      </c>
      <c r="K1843" s="21">
        <v>16397</v>
      </c>
    </row>
    <row r="1844" spans="1:11" x14ac:dyDescent="0.25">
      <c r="A1844">
        <v>25929</v>
      </c>
      <c r="B1844" t="s">
        <v>916</v>
      </c>
      <c r="C1844" s="5">
        <v>43578.604166666664</v>
      </c>
      <c r="D1844" t="s">
        <v>997</v>
      </c>
      <c r="E1844" t="s">
        <v>133</v>
      </c>
      <c r="F1844" t="s">
        <v>9</v>
      </c>
      <c r="G1844">
        <v>30</v>
      </c>
      <c r="H1844" t="s">
        <v>10</v>
      </c>
      <c r="J1844" t="s">
        <v>11</v>
      </c>
      <c r="K1844" s="21">
        <v>12486</v>
      </c>
    </row>
    <row r="1845" spans="1:11" x14ac:dyDescent="0.25">
      <c r="A1845">
        <v>10779</v>
      </c>
      <c r="B1845" t="s">
        <v>1663</v>
      </c>
      <c r="C1845" s="5">
        <v>43578.625</v>
      </c>
      <c r="D1845" t="s">
        <v>997</v>
      </c>
      <c r="E1845" t="s">
        <v>133</v>
      </c>
      <c r="F1845" t="s">
        <v>9</v>
      </c>
      <c r="G1845">
        <v>30</v>
      </c>
      <c r="H1845" t="s">
        <v>10</v>
      </c>
      <c r="I1845">
        <v>0</v>
      </c>
      <c r="J1845" t="s">
        <v>11</v>
      </c>
      <c r="K1845" s="21">
        <v>26543</v>
      </c>
    </row>
    <row r="1846" spans="1:11" x14ac:dyDescent="0.25">
      <c r="A1846">
        <v>33711</v>
      </c>
      <c r="B1846" t="s">
        <v>436</v>
      </c>
      <c r="C1846" s="5">
        <v>43581.4375</v>
      </c>
      <c r="D1846" t="s">
        <v>997</v>
      </c>
      <c r="E1846" t="s">
        <v>133</v>
      </c>
      <c r="F1846" t="s">
        <v>9</v>
      </c>
      <c r="G1846">
        <v>30</v>
      </c>
      <c r="H1846" t="s">
        <v>10</v>
      </c>
      <c r="I1846">
        <v>0</v>
      </c>
      <c r="J1846" t="s">
        <v>11</v>
      </c>
      <c r="K1846" s="21">
        <v>42087</v>
      </c>
    </row>
    <row r="1847" spans="1:11" x14ac:dyDescent="0.25">
      <c r="A1847">
        <v>575</v>
      </c>
      <c r="B1847" t="s">
        <v>1670</v>
      </c>
      <c r="C1847" s="5">
        <v>43581.458333333336</v>
      </c>
      <c r="D1847" t="s">
        <v>997</v>
      </c>
      <c r="E1847" t="s">
        <v>133</v>
      </c>
      <c r="F1847" t="s">
        <v>9</v>
      </c>
      <c r="G1847">
        <v>30</v>
      </c>
      <c r="H1847" t="s">
        <v>10</v>
      </c>
      <c r="J1847" t="s">
        <v>11</v>
      </c>
      <c r="K1847" s="21">
        <v>19580</v>
      </c>
    </row>
    <row r="1848" spans="1:11" x14ac:dyDescent="0.25">
      <c r="A1848">
        <v>12162</v>
      </c>
      <c r="B1848" t="s">
        <v>1164</v>
      </c>
      <c r="C1848" s="5">
        <v>43581.479166666664</v>
      </c>
      <c r="D1848" t="s">
        <v>997</v>
      </c>
      <c r="E1848" t="s">
        <v>133</v>
      </c>
      <c r="F1848" t="s">
        <v>9</v>
      </c>
      <c r="G1848">
        <v>30</v>
      </c>
      <c r="H1848" t="s">
        <v>10</v>
      </c>
      <c r="J1848" t="s">
        <v>11</v>
      </c>
      <c r="K1848" s="21">
        <v>16504</v>
      </c>
    </row>
    <row r="1849" spans="1:11" x14ac:dyDescent="0.25">
      <c r="A1849">
        <v>36252</v>
      </c>
      <c r="B1849" t="s">
        <v>305</v>
      </c>
      <c r="C1849" s="5">
        <v>43581.520833333336</v>
      </c>
      <c r="D1849" t="s">
        <v>997</v>
      </c>
      <c r="E1849" t="s">
        <v>133</v>
      </c>
      <c r="F1849" t="s">
        <v>9</v>
      </c>
      <c r="G1849">
        <v>30</v>
      </c>
      <c r="H1849" t="s">
        <v>10</v>
      </c>
      <c r="J1849" t="s">
        <v>11</v>
      </c>
      <c r="K1849" s="21">
        <v>18022</v>
      </c>
    </row>
    <row r="1850" spans="1:11" x14ac:dyDescent="0.25">
      <c r="A1850">
        <v>13120</v>
      </c>
      <c r="B1850" t="s">
        <v>26</v>
      </c>
      <c r="C1850" s="5">
        <v>43585.395833333336</v>
      </c>
      <c r="D1850" t="s">
        <v>997</v>
      </c>
      <c r="E1850" t="s">
        <v>133</v>
      </c>
      <c r="F1850" t="s">
        <v>9</v>
      </c>
      <c r="G1850">
        <v>30</v>
      </c>
      <c r="H1850" t="s">
        <v>10</v>
      </c>
      <c r="J1850" t="s">
        <v>11</v>
      </c>
      <c r="K1850" s="21">
        <v>15984</v>
      </c>
    </row>
    <row r="1851" spans="1:11" x14ac:dyDescent="0.25">
      <c r="A1851">
        <v>3725</v>
      </c>
      <c r="B1851" t="s">
        <v>637</v>
      </c>
      <c r="C1851" s="5">
        <v>43557.520833333336</v>
      </c>
      <c r="D1851" t="s">
        <v>997</v>
      </c>
      <c r="E1851" t="s">
        <v>133</v>
      </c>
      <c r="F1851" t="s">
        <v>9</v>
      </c>
      <c r="G1851">
        <v>45</v>
      </c>
      <c r="H1851" t="s">
        <v>10</v>
      </c>
      <c r="I1851">
        <v>0</v>
      </c>
      <c r="J1851" t="s">
        <v>11</v>
      </c>
      <c r="K1851" s="21">
        <v>15689</v>
      </c>
    </row>
    <row r="1852" spans="1:11" x14ac:dyDescent="0.25">
      <c r="A1852">
        <v>19575</v>
      </c>
      <c r="B1852" t="s">
        <v>367</v>
      </c>
      <c r="C1852" s="5">
        <v>43557.59375</v>
      </c>
      <c r="D1852" t="s">
        <v>997</v>
      </c>
      <c r="E1852" t="s">
        <v>133</v>
      </c>
      <c r="F1852" t="s">
        <v>9</v>
      </c>
      <c r="G1852">
        <v>45</v>
      </c>
      <c r="H1852" t="s">
        <v>10</v>
      </c>
      <c r="J1852" t="s">
        <v>11</v>
      </c>
      <c r="K1852" s="21">
        <v>27576</v>
      </c>
    </row>
    <row r="1853" spans="1:11" x14ac:dyDescent="0.25">
      <c r="A1853">
        <v>10779</v>
      </c>
      <c r="B1853" t="s">
        <v>1663</v>
      </c>
      <c r="C1853" s="5">
        <v>43567.447916666664</v>
      </c>
      <c r="D1853" t="s">
        <v>997</v>
      </c>
      <c r="E1853" t="s">
        <v>133</v>
      </c>
      <c r="F1853" t="s">
        <v>9</v>
      </c>
      <c r="G1853">
        <v>45</v>
      </c>
      <c r="H1853" t="s">
        <v>10</v>
      </c>
      <c r="I1853">
        <v>0</v>
      </c>
      <c r="J1853" t="s">
        <v>11</v>
      </c>
      <c r="K1853" s="21">
        <v>26543</v>
      </c>
    </row>
    <row r="1854" spans="1:11" x14ac:dyDescent="0.25">
      <c r="A1854">
        <v>33651</v>
      </c>
      <c r="B1854" t="s">
        <v>1667</v>
      </c>
      <c r="C1854" s="5">
        <v>43571.458333333336</v>
      </c>
      <c r="D1854" t="s">
        <v>997</v>
      </c>
      <c r="E1854" t="s">
        <v>133</v>
      </c>
      <c r="F1854" t="s">
        <v>9</v>
      </c>
      <c r="G1854">
        <v>45</v>
      </c>
      <c r="H1854" t="s">
        <v>10</v>
      </c>
      <c r="J1854" t="s">
        <v>11</v>
      </c>
      <c r="K1854" s="21">
        <v>24490</v>
      </c>
    </row>
    <row r="1855" spans="1:11" x14ac:dyDescent="0.25">
      <c r="A1855">
        <v>35365</v>
      </c>
      <c r="B1855" t="s">
        <v>857</v>
      </c>
      <c r="C1855" s="5">
        <v>43578.395833333336</v>
      </c>
      <c r="D1855" t="s">
        <v>997</v>
      </c>
      <c r="E1855" t="s">
        <v>133</v>
      </c>
      <c r="F1855" t="s">
        <v>9</v>
      </c>
      <c r="G1855">
        <v>45</v>
      </c>
      <c r="H1855" t="s">
        <v>10</v>
      </c>
      <c r="J1855" t="s">
        <v>11</v>
      </c>
      <c r="K1855" s="21">
        <v>18948</v>
      </c>
    </row>
    <row r="1856" spans="1:11" x14ac:dyDescent="0.25">
      <c r="A1856">
        <v>20967</v>
      </c>
      <c r="B1856" t="s">
        <v>1216</v>
      </c>
      <c r="C1856" s="5">
        <v>43578.427083333336</v>
      </c>
      <c r="D1856" t="s">
        <v>997</v>
      </c>
      <c r="E1856" t="s">
        <v>133</v>
      </c>
      <c r="F1856" t="s">
        <v>9</v>
      </c>
      <c r="G1856">
        <v>45</v>
      </c>
      <c r="H1856" t="s">
        <v>10</v>
      </c>
      <c r="J1856" t="s">
        <v>11</v>
      </c>
      <c r="K1856" s="21">
        <v>21858</v>
      </c>
    </row>
    <row r="1857" spans="1:11" x14ac:dyDescent="0.25">
      <c r="A1857">
        <v>28326</v>
      </c>
      <c r="B1857" t="s">
        <v>283</v>
      </c>
      <c r="C1857" s="5">
        <v>43581.364583333336</v>
      </c>
      <c r="D1857" t="s">
        <v>997</v>
      </c>
      <c r="E1857" t="s">
        <v>133</v>
      </c>
      <c r="F1857" t="s">
        <v>9</v>
      </c>
      <c r="G1857">
        <v>45</v>
      </c>
      <c r="H1857" t="s">
        <v>10</v>
      </c>
      <c r="J1857" t="s">
        <v>11</v>
      </c>
      <c r="K1857" s="21">
        <v>22416</v>
      </c>
    </row>
    <row r="1858" spans="1:11" x14ac:dyDescent="0.25">
      <c r="A1858">
        <v>32223</v>
      </c>
      <c r="B1858" t="s">
        <v>207</v>
      </c>
      <c r="C1858" s="5">
        <v>43585.583333333336</v>
      </c>
      <c r="D1858" t="s">
        <v>997</v>
      </c>
      <c r="E1858" t="s">
        <v>133</v>
      </c>
      <c r="F1858" t="s">
        <v>9</v>
      </c>
      <c r="G1858">
        <v>45</v>
      </c>
      <c r="H1858" t="s">
        <v>10</v>
      </c>
      <c r="J1858" t="s">
        <v>11</v>
      </c>
      <c r="K1858" s="21">
        <v>15661</v>
      </c>
    </row>
    <row r="1859" spans="1:11" x14ac:dyDescent="0.25">
      <c r="A1859">
        <v>36239</v>
      </c>
      <c r="B1859" t="s">
        <v>1044</v>
      </c>
      <c r="C1859" s="5">
        <v>43585.614583333336</v>
      </c>
      <c r="D1859" t="s">
        <v>997</v>
      </c>
      <c r="E1859" t="s">
        <v>133</v>
      </c>
      <c r="F1859" t="s">
        <v>9</v>
      </c>
      <c r="G1859">
        <v>45</v>
      </c>
      <c r="H1859" t="s">
        <v>10</v>
      </c>
      <c r="J1859" t="s">
        <v>11</v>
      </c>
      <c r="K1859" s="21">
        <v>37054</v>
      </c>
    </row>
    <row r="1860" spans="1:11" x14ac:dyDescent="0.25">
      <c r="A1860">
        <v>32223</v>
      </c>
      <c r="B1860" t="s">
        <v>207</v>
      </c>
      <c r="C1860" s="5">
        <v>43557.552083333336</v>
      </c>
      <c r="D1860" t="s">
        <v>997</v>
      </c>
      <c r="E1860" t="s">
        <v>133</v>
      </c>
      <c r="F1860" t="s">
        <v>9</v>
      </c>
      <c r="G1860">
        <v>60</v>
      </c>
      <c r="H1860" t="s">
        <v>10</v>
      </c>
      <c r="I1860">
        <v>0</v>
      </c>
      <c r="J1860" t="s">
        <v>11</v>
      </c>
      <c r="K1860" s="21">
        <v>15661</v>
      </c>
    </row>
    <row r="1861" spans="1:11" x14ac:dyDescent="0.25">
      <c r="A1861">
        <v>3725</v>
      </c>
      <c r="B1861" t="s">
        <v>637</v>
      </c>
      <c r="C1861" s="5">
        <v>43564.552083333336</v>
      </c>
      <c r="D1861" t="s">
        <v>997</v>
      </c>
      <c r="E1861" t="s">
        <v>133</v>
      </c>
      <c r="F1861" t="s">
        <v>9</v>
      </c>
      <c r="G1861">
        <v>60</v>
      </c>
      <c r="H1861" t="s">
        <v>10</v>
      </c>
      <c r="J1861" t="s">
        <v>11</v>
      </c>
      <c r="K1861" s="21">
        <v>15689</v>
      </c>
    </row>
    <row r="1862" spans="1:11" x14ac:dyDescent="0.25">
      <c r="A1862">
        <v>252</v>
      </c>
      <c r="B1862" t="s">
        <v>1668</v>
      </c>
      <c r="C1862" s="5">
        <v>43571.541666666664</v>
      </c>
      <c r="D1862" t="s">
        <v>997</v>
      </c>
      <c r="E1862" t="s">
        <v>133</v>
      </c>
      <c r="F1862" t="s">
        <v>9</v>
      </c>
      <c r="G1862">
        <v>60</v>
      </c>
      <c r="H1862" t="s">
        <v>10</v>
      </c>
      <c r="J1862" t="s">
        <v>11</v>
      </c>
      <c r="K1862" s="21">
        <v>20087</v>
      </c>
    </row>
    <row r="1863" spans="1:11" x14ac:dyDescent="0.25">
      <c r="A1863">
        <v>32223</v>
      </c>
      <c r="B1863" t="s">
        <v>207</v>
      </c>
      <c r="C1863" s="5">
        <v>43571.604166666664</v>
      </c>
      <c r="D1863" t="s">
        <v>997</v>
      </c>
      <c r="E1863" t="s">
        <v>133</v>
      </c>
      <c r="F1863" t="s">
        <v>9</v>
      </c>
      <c r="G1863">
        <v>60</v>
      </c>
      <c r="H1863" t="s">
        <v>10</v>
      </c>
      <c r="J1863" t="s">
        <v>11</v>
      </c>
      <c r="K1863" s="21">
        <v>15661</v>
      </c>
    </row>
    <row r="1864" spans="1:11" x14ac:dyDescent="0.25">
      <c r="A1864">
        <v>36132</v>
      </c>
      <c r="B1864" t="s">
        <v>1661</v>
      </c>
      <c r="C1864" s="5">
        <v>43581.395833333336</v>
      </c>
      <c r="D1864" t="s">
        <v>997</v>
      </c>
      <c r="E1864" t="s">
        <v>133</v>
      </c>
      <c r="F1864" t="s">
        <v>9</v>
      </c>
      <c r="G1864">
        <v>60</v>
      </c>
      <c r="H1864" t="s">
        <v>10</v>
      </c>
      <c r="J1864" t="s">
        <v>11</v>
      </c>
      <c r="K1864" s="21">
        <v>36003</v>
      </c>
    </row>
    <row r="1865" spans="1:11" x14ac:dyDescent="0.25">
      <c r="A1865">
        <v>10403</v>
      </c>
      <c r="B1865" t="s">
        <v>324</v>
      </c>
      <c r="C1865" s="5">
        <v>43581.541666666664</v>
      </c>
      <c r="D1865" t="s">
        <v>997</v>
      </c>
      <c r="E1865" t="s">
        <v>133</v>
      </c>
      <c r="F1865" t="s">
        <v>9</v>
      </c>
      <c r="G1865">
        <v>60</v>
      </c>
      <c r="H1865" t="s">
        <v>10</v>
      </c>
      <c r="J1865" t="s">
        <v>11</v>
      </c>
      <c r="K1865" s="21">
        <v>22960</v>
      </c>
    </row>
    <row r="1866" spans="1:11" x14ac:dyDescent="0.25">
      <c r="A1866">
        <v>20967</v>
      </c>
      <c r="B1866" t="s">
        <v>1216</v>
      </c>
      <c r="C1866" s="5">
        <v>43585.416666666664</v>
      </c>
      <c r="D1866" t="s">
        <v>997</v>
      </c>
      <c r="E1866" t="s">
        <v>133</v>
      </c>
      <c r="F1866" t="s">
        <v>9</v>
      </c>
      <c r="G1866">
        <v>60</v>
      </c>
      <c r="H1866" t="s">
        <v>10</v>
      </c>
      <c r="J1866" t="s">
        <v>11</v>
      </c>
      <c r="K1866" s="21">
        <v>21858</v>
      </c>
    </row>
    <row r="1867" spans="1:11" x14ac:dyDescent="0.25">
      <c r="A1867">
        <v>36594</v>
      </c>
      <c r="B1867" t="s">
        <v>1672</v>
      </c>
      <c r="C1867" s="5">
        <v>43585.458333333336</v>
      </c>
      <c r="D1867" t="s">
        <v>997</v>
      </c>
      <c r="E1867" t="s">
        <v>133</v>
      </c>
      <c r="F1867" t="s">
        <v>9</v>
      </c>
      <c r="G1867">
        <v>60</v>
      </c>
      <c r="H1867" t="s">
        <v>10</v>
      </c>
      <c r="J1867" t="s">
        <v>11</v>
      </c>
      <c r="K1867" s="21">
        <v>18627</v>
      </c>
    </row>
    <row r="1868" spans="1:11" x14ac:dyDescent="0.25">
      <c r="A1868">
        <v>3725</v>
      </c>
      <c r="B1868" t="s">
        <v>637</v>
      </c>
      <c r="C1868" s="5">
        <v>43585.541666666664</v>
      </c>
      <c r="D1868" t="s">
        <v>997</v>
      </c>
      <c r="E1868" t="s">
        <v>133</v>
      </c>
      <c r="F1868" t="s">
        <v>9</v>
      </c>
      <c r="G1868">
        <v>60</v>
      </c>
      <c r="H1868" t="s">
        <v>10</v>
      </c>
      <c r="I1868">
        <v>0</v>
      </c>
      <c r="J1868" t="s">
        <v>11</v>
      </c>
      <c r="K1868" s="21">
        <v>15689</v>
      </c>
    </row>
    <row r="1869" spans="1:11" x14ac:dyDescent="0.25">
      <c r="A1869">
        <v>36331</v>
      </c>
      <c r="B1869" t="s">
        <v>1027</v>
      </c>
      <c r="C1869" s="5">
        <v>43564.614583333336</v>
      </c>
      <c r="D1869" t="s">
        <v>997</v>
      </c>
      <c r="E1869" t="s">
        <v>133</v>
      </c>
      <c r="F1869" t="s">
        <v>9</v>
      </c>
      <c r="G1869">
        <v>75</v>
      </c>
      <c r="H1869" t="s">
        <v>10</v>
      </c>
      <c r="I1869">
        <v>0</v>
      </c>
      <c r="J1869" t="s">
        <v>11</v>
      </c>
      <c r="K1869" s="21">
        <v>14822</v>
      </c>
    </row>
    <row r="1870" spans="1:11" x14ac:dyDescent="0.25">
      <c r="A1870">
        <v>3725</v>
      </c>
      <c r="B1870" t="s">
        <v>637</v>
      </c>
      <c r="C1870" s="5">
        <v>43567.395833333336</v>
      </c>
      <c r="D1870" t="s">
        <v>997</v>
      </c>
      <c r="E1870" t="s">
        <v>133</v>
      </c>
      <c r="F1870" t="s">
        <v>9</v>
      </c>
      <c r="G1870">
        <v>75</v>
      </c>
      <c r="H1870" t="s">
        <v>10</v>
      </c>
      <c r="J1870" t="s">
        <v>11</v>
      </c>
      <c r="K1870" s="21">
        <v>15689</v>
      </c>
    </row>
    <row r="1871" spans="1:11" x14ac:dyDescent="0.25">
      <c r="A1871">
        <v>36468</v>
      </c>
      <c r="B1871" t="s">
        <v>1669</v>
      </c>
      <c r="C1871" s="5">
        <v>43578.541666666664</v>
      </c>
      <c r="D1871" t="s">
        <v>997</v>
      </c>
      <c r="E1871" t="s">
        <v>133</v>
      </c>
      <c r="F1871" t="s">
        <v>9</v>
      </c>
      <c r="G1871">
        <v>75</v>
      </c>
      <c r="H1871" t="s">
        <v>10</v>
      </c>
      <c r="I1871">
        <v>0</v>
      </c>
      <c r="J1871" t="s">
        <v>11</v>
      </c>
      <c r="K1871" s="21">
        <v>19388</v>
      </c>
    </row>
    <row r="1872" spans="1:11" x14ac:dyDescent="0.25">
      <c r="A1872">
        <v>36466</v>
      </c>
      <c r="B1872" t="s">
        <v>1671</v>
      </c>
      <c r="C1872" s="5">
        <v>43581.583333333336</v>
      </c>
      <c r="D1872" t="s">
        <v>997</v>
      </c>
      <c r="E1872" t="s">
        <v>133</v>
      </c>
      <c r="F1872" t="s">
        <v>9</v>
      </c>
      <c r="G1872">
        <v>75</v>
      </c>
      <c r="H1872" t="s">
        <v>10</v>
      </c>
      <c r="I1872">
        <v>0</v>
      </c>
      <c r="J1872" t="s">
        <v>17</v>
      </c>
      <c r="K1872" s="21">
        <v>14850</v>
      </c>
    </row>
    <row r="1873" spans="1:11" x14ac:dyDescent="0.25">
      <c r="A1873">
        <v>34590</v>
      </c>
      <c r="B1873" t="s">
        <v>1660</v>
      </c>
      <c r="C1873" s="5">
        <v>43557.395833333336</v>
      </c>
      <c r="D1873" t="s">
        <v>997</v>
      </c>
      <c r="E1873" t="s">
        <v>133</v>
      </c>
      <c r="F1873" t="s">
        <v>9</v>
      </c>
      <c r="G1873">
        <v>90</v>
      </c>
      <c r="H1873" t="s">
        <v>10</v>
      </c>
      <c r="J1873" t="s">
        <v>11</v>
      </c>
      <c r="K1873" s="21">
        <v>37316</v>
      </c>
    </row>
    <row r="1874" spans="1:11" x14ac:dyDescent="0.25">
      <c r="A1874">
        <v>36132</v>
      </c>
      <c r="B1874" t="s">
        <v>1661</v>
      </c>
      <c r="C1874" s="5">
        <v>43560.395833333336</v>
      </c>
      <c r="D1874" t="s">
        <v>997</v>
      </c>
      <c r="E1874" t="s">
        <v>133</v>
      </c>
      <c r="F1874" t="s">
        <v>9</v>
      </c>
      <c r="G1874">
        <v>90</v>
      </c>
      <c r="H1874" t="s">
        <v>10</v>
      </c>
      <c r="I1874">
        <v>0</v>
      </c>
      <c r="J1874" t="s">
        <v>11</v>
      </c>
      <c r="K1874" s="21">
        <v>36003</v>
      </c>
    </row>
    <row r="1875" spans="1:11" x14ac:dyDescent="0.25">
      <c r="A1875">
        <v>36446</v>
      </c>
      <c r="B1875" t="s">
        <v>1662</v>
      </c>
      <c r="C1875" s="5">
        <v>43564.4375</v>
      </c>
      <c r="D1875" t="s">
        <v>997</v>
      </c>
      <c r="E1875" t="s">
        <v>133</v>
      </c>
      <c r="F1875" t="s">
        <v>9</v>
      </c>
      <c r="G1875">
        <v>90</v>
      </c>
      <c r="H1875" t="s">
        <v>10</v>
      </c>
      <c r="I1875">
        <v>0</v>
      </c>
      <c r="J1875" t="s">
        <v>17</v>
      </c>
      <c r="K1875" s="21">
        <v>17344</v>
      </c>
    </row>
    <row r="1876" spans="1:11" x14ac:dyDescent="0.25">
      <c r="A1876">
        <v>36507</v>
      </c>
      <c r="B1876" t="s">
        <v>1666</v>
      </c>
      <c r="C1876" s="5">
        <v>43571.395833333336</v>
      </c>
      <c r="D1876" t="s">
        <v>997</v>
      </c>
      <c r="E1876" t="s">
        <v>133</v>
      </c>
      <c r="F1876" t="s">
        <v>9</v>
      </c>
      <c r="G1876">
        <v>90</v>
      </c>
      <c r="H1876" t="s">
        <v>10</v>
      </c>
      <c r="J1876" t="s">
        <v>11</v>
      </c>
      <c r="K1876" s="21">
        <v>36172</v>
      </c>
    </row>
    <row r="1877" spans="1:11" x14ac:dyDescent="0.25">
      <c r="A1877">
        <v>20001</v>
      </c>
      <c r="B1877" t="s">
        <v>195</v>
      </c>
      <c r="C1877" s="5">
        <v>43563.46875</v>
      </c>
      <c r="D1877" t="s">
        <v>589</v>
      </c>
      <c r="E1877" t="s">
        <v>133</v>
      </c>
      <c r="F1877" t="s">
        <v>9</v>
      </c>
      <c r="G1877">
        <v>15</v>
      </c>
      <c r="H1877" t="s">
        <v>10</v>
      </c>
      <c r="I1877">
        <v>0</v>
      </c>
      <c r="J1877" t="s">
        <v>11</v>
      </c>
      <c r="K1877" s="21">
        <v>26273</v>
      </c>
    </row>
    <row r="1878" spans="1:11" x14ac:dyDescent="0.25">
      <c r="A1878">
        <v>16282</v>
      </c>
      <c r="B1878" t="s">
        <v>844</v>
      </c>
      <c r="C1878" s="5">
        <v>43563.375</v>
      </c>
      <c r="D1878" t="s">
        <v>589</v>
      </c>
      <c r="E1878" t="s">
        <v>133</v>
      </c>
      <c r="F1878" t="s">
        <v>9</v>
      </c>
      <c r="G1878">
        <v>20</v>
      </c>
      <c r="H1878" t="s">
        <v>10</v>
      </c>
      <c r="J1878" t="s">
        <v>11</v>
      </c>
      <c r="K1878" s="21">
        <v>25317</v>
      </c>
    </row>
    <row r="1879" spans="1:11" x14ac:dyDescent="0.25">
      <c r="A1879">
        <v>29929</v>
      </c>
      <c r="B1879" t="s">
        <v>26</v>
      </c>
      <c r="C1879" s="5">
        <v>43556.479166666664</v>
      </c>
      <c r="D1879" t="s">
        <v>589</v>
      </c>
      <c r="E1879" t="s">
        <v>133</v>
      </c>
      <c r="F1879" t="s">
        <v>9</v>
      </c>
      <c r="G1879">
        <v>30</v>
      </c>
      <c r="H1879" t="s">
        <v>10</v>
      </c>
      <c r="I1879">
        <v>0</v>
      </c>
      <c r="J1879" t="s">
        <v>11</v>
      </c>
      <c r="K1879" s="21">
        <v>19612</v>
      </c>
    </row>
    <row r="1880" spans="1:11" x14ac:dyDescent="0.25">
      <c r="A1880">
        <v>27151</v>
      </c>
      <c r="B1880" t="s">
        <v>49</v>
      </c>
      <c r="C1880" s="5">
        <v>43563.388888888891</v>
      </c>
      <c r="D1880" t="s">
        <v>589</v>
      </c>
      <c r="E1880" t="s">
        <v>133</v>
      </c>
      <c r="F1880" t="s">
        <v>9</v>
      </c>
      <c r="G1880">
        <v>30</v>
      </c>
      <c r="H1880" t="s">
        <v>10</v>
      </c>
      <c r="J1880" t="s">
        <v>11</v>
      </c>
      <c r="K1880" s="21">
        <v>24856</v>
      </c>
    </row>
    <row r="1881" spans="1:11" x14ac:dyDescent="0.25">
      <c r="A1881">
        <v>16282</v>
      </c>
      <c r="B1881" t="s">
        <v>844</v>
      </c>
      <c r="C1881" s="5">
        <v>43570.395833333336</v>
      </c>
      <c r="D1881" t="s">
        <v>589</v>
      </c>
      <c r="E1881" t="s">
        <v>133</v>
      </c>
      <c r="F1881" t="s">
        <v>9</v>
      </c>
      <c r="G1881">
        <v>30</v>
      </c>
      <c r="H1881" t="s">
        <v>10</v>
      </c>
      <c r="J1881" t="s">
        <v>11</v>
      </c>
      <c r="K1881" s="21">
        <v>25317</v>
      </c>
    </row>
    <row r="1882" spans="1:11" x14ac:dyDescent="0.25">
      <c r="A1882">
        <v>17872</v>
      </c>
      <c r="B1882" t="s">
        <v>649</v>
      </c>
      <c r="C1882" s="5">
        <v>43570.416666666664</v>
      </c>
      <c r="D1882" t="s">
        <v>589</v>
      </c>
      <c r="E1882" t="s">
        <v>133</v>
      </c>
      <c r="F1882" t="s">
        <v>9</v>
      </c>
      <c r="G1882">
        <v>30</v>
      </c>
      <c r="H1882" t="s">
        <v>10</v>
      </c>
      <c r="I1882">
        <v>0</v>
      </c>
      <c r="J1882" t="s">
        <v>11</v>
      </c>
      <c r="K1882" s="21">
        <v>21844</v>
      </c>
    </row>
    <row r="1883" spans="1:11" x14ac:dyDescent="0.25">
      <c r="A1883">
        <v>35027</v>
      </c>
      <c r="B1883" t="s">
        <v>1675</v>
      </c>
      <c r="C1883" s="5">
        <v>43570.479166666664</v>
      </c>
      <c r="D1883" t="s">
        <v>589</v>
      </c>
      <c r="E1883" t="s">
        <v>133</v>
      </c>
      <c r="F1883" t="s">
        <v>9</v>
      </c>
      <c r="G1883">
        <v>30</v>
      </c>
      <c r="H1883" t="s">
        <v>10</v>
      </c>
      <c r="J1883" t="s">
        <v>11</v>
      </c>
      <c r="K1883" s="21">
        <v>41529</v>
      </c>
    </row>
    <row r="1884" spans="1:11" x14ac:dyDescent="0.25">
      <c r="A1884">
        <v>33335</v>
      </c>
      <c r="B1884" t="s">
        <v>453</v>
      </c>
      <c r="C1884" s="5">
        <v>43584.4375</v>
      </c>
      <c r="D1884" t="s">
        <v>589</v>
      </c>
      <c r="E1884" t="s">
        <v>133</v>
      </c>
      <c r="F1884" t="s">
        <v>9</v>
      </c>
      <c r="G1884">
        <v>30</v>
      </c>
      <c r="H1884" t="s">
        <v>10</v>
      </c>
      <c r="J1884" t="s">
        <v>11</v>
      </c>
      <c r="K1884" s="21">
        <v>27036</v>
      </c>
    </row>
    <row r="1885" spans="1:11" x14ac:dyDescent="0.25">
      <c r="A1885">
        <v>34652</v>
      </c>
      <c r="B1885" t="s">
        <v>785</v>
      </c>
      <c r="C1885" s="5">
        <v>43556.416666666664</v>
      </c>
      <c r="D1885" t="s">
        <v>589</v>
      </c>
      <c r="E1885" t="s">
        <v>133</v>
      </c>
      <c r="F1885" t="s">
        <v>9</v>
      </c>
      <c r="G1885">
        <v>45</v>
      </c>
      <c r="H1885" t="s">
        <v>10</v>
      </c>
      <c r="I1885">
        <v>0</v>
      </c>
      <c r="J1885" t="s">
        <v>11</v>
      </c>
      <c r="K1885" s="21">
        <v>17784</v>
      </c>
    </row>
    <row r="1886" spans="1:11" x14ac:dyDescent="0.25">
      <c r="A1886">
        <v>32444</v>
      </c>
      <c r="B1886" t="s">
        <v>482</v>
      </c>
      <c r="C1886" s="5">
        <v>43556.447916666664</v>
      </c>
      <c r="D1886" t="s">
        <v>589</v>
      </c>
      <c r="E1886" t="s">
        <v>133</v>
      </c>
      <c r="F1886" t="s">
        <v>9</v>
      </c>
      <c r="G1886">
        <v>45</v>
      </c>
      <c r="H1886" t="s">
        <v>10</v>
      </c>
      <c r="I1886">
        <v>0</v>
      </c>
      <c r="J1886" t="s">
        <v>11</v>
      </c>
      <c r="K1886" s="21">
        <v>18180</v>
      </c>
    </row>
    <row r="1887" spans="1:11" x14ac:dyDescent="0.25">
      <c r="A1887">
        <v>34347</v>
      </c>
      <c r="B1887" t="s">
        <v>1673</v>
      </c>
      <c r="C1887" s="5">
        <v>43570.364583333336</v>
      </c>
      <c r="D1887" t="s">
        <v>589</v>
      </c>
      <c r="E1887" t="s">
        <v>133</v>
      </c>
      <c r="F1887" t="s">
        <v>9</v>
      </c>
      <c r="G1887">
        <v>45</v>
      </c>
      <c r="H1887" t="s">
        <v>10</v>
      </c>
      <c r="J1887" t="s">
        <v>11</v>
      </c>
      <c r="K1887" s="21">
        <v>34935</v>
      </c>
    </row>
    <row r="1888" spans="1:11" x14ac:dyDescent="0.25">
      <c r="A1888">
        <v>24177</v>
      </c>
      <c r="B1888" t="s">
        <v>736</v>
      </c>
      <c r="C1888" s="5">
        <v>43584.40625</v>
      </c>
      <c r="D1888" t="s">
        <v>589</v>
      </c>
      <c r="E1888" t="s">
        <v>133</v>
      </c>
      <c r="F1888" t="s">
        <v>9</v>
      </c>
      <c r="G1888">
        <v>45</v>
      </c>
      <c r="H1888" t="s">
        <v>10</v>
      </c>
      <c r="I1888">
        <v>0</v>
      </c>
      <c r="J1888" t="s">
        <v>11</v>
      </c>
      <c r="K1888" s="21">
        <v>33171</v>
      </c>
    </row>
    <row r="1889" spans="1:11" x14ac:dyDescent="0.25">
      <c r="A1889">
        <v>33783</v>
      </c>
      <c r="B1889" t="s">
        <v>307</v>
      </c>
      <c r="C1889" s="5">
        <v>43556.375</v>
      </c>
      <c r="D1889" t="s">
        <v>589</v>
      </c>
      <c r="E1889" t="s">
        <v>133</v>
      </c>
      <c r="F1889" t="s">
        <v>9</v>
      </c>
      <c r="G1889">
        <v>60</v>
      </c>
      <c r="H1889" t="s">
        <v>10</v>
      </c>
      <c r="J1889" t="s">
        <v>11</v>
      </c>
      <c r="K1889" s="21">
        <v>34630</v>
      </c>
    </row>
    <row r="1890" spans="1:11" x14ac:dyDescent="0.25">
      <c r="A1890">
        <v>33783</v>
      </c>
      <c r="B1890" t="s">
        <v>307</v>
      </c>
      <c r="C1890" s="5">
        <v>43563.427083333336</v>
      </c>
      <c r="D1890" t="s">
        <v>589</v>
      </c>
      <c r="E1890" t="s">
        <v>133</v>
      </c>
      <c r="F1890" t="s">
        <v>9</v>
      </c>
      <c r="G1890">
        <v>60</v>
      </c>
      <c r="H1890" t="s">
        <v>10</v>
      </c>
      <c r="J1890" t="s">
        <v>11</v>
      </c>
      <c r="K1890" s="21">
        <v>34630</v>
      </c>
    </row>
    <row r="1891" spans="1:11" x14ac:dyDescent="0.25">
      <c r="A1891">
        <v>35733</v>
      </c>
      <c r="B1891" t="s">
        <v>1674</v>
      </c>
      <c r="C1891" s="5">
        <v>43570.4375</v>
      </c>
      <c r="D1891" t="s">
        <v>589</v>
      </c>
      <c r="E1891" t="s">
        <v>133</v>
      </c>
      <c r="F1891" t="s">
        <v>9</v>
      </c>
      <c r="G1891">
        <v>60</v>
      </c>
      <c r="H1891" t="s">
        <v>10</v>
      </c>
      <c r="J1891" t="s">
        <v>11</v>
      </c>
      <c r="K1891" s="21">
        <v>38309</v>
      </c>
    </row>
    <row r="1892" spans="1:11" x14ac:dyDescent="0.25">
      <c r="A1892">
        <v>36319</v>
      </c>
      <c r="B1892" t="s">
        <v>1676</v>
      </c>
      <c r="C1892" s="5">
        <v>43584.458333333336</v>
      </c>
      <c r="D1892" t="s">
        <v>589</v>
      </c>
      <c r="E1892" t="s">
        <v>133</v>
      </c>
      <c r="F1892" t="s">
        <v>9</v>
      </c>
      <c r="G1892">
        <v>60</v>
      </c>
      <c r="H1892" t="s">
        <v>10</v>
      </c>
      <c r="J1892" t="s">
        <v>11</v>
      </c>
      <c r="K1892" s="21">
        <v>37139</v>
      </c>
    </row>
    <row r="1893" spans="1:11" x14ac:dyDescent="0.25">
      <c r="A1893">
        <v>25576</v>
      </c>
      <c r="B1893" t="s">
        <v>534</v>
      </c>
      <c r="C1893" s="5">
        <v>43559.520833333336</v>
      </c>
      <c r="D1893" t="s">
        <v>248</v>
      </c>
      <c r="E1893" t="s">
        <v>135</v>
      </c>
      <c r="F1893" t="s">
        <v>9</v>
      </c>
      <c r="G1893">
        <v>30</v>
      </c>
      <c r="H1893" t="s">
        <v>10</v>
      </c>
      <c r="J1893" t="s">
        <v>11</v>
      </c>
      <c r="K1893" s="21">
        <v>32919</v>
      </c>
    </row>
    <row r="1894" spans="1:11" x14ac:dyDescent="0.25">
      <c r="A1894">
        <v>33770</v>
      </c>
      <c r="B1894" t="s">
        <v>475</v>
      </c>
      <c r="C1894" s="5">
        <v>43560.479166666664</v>
      </c>
      <c r="D1894" t="s">
        <v>248</v>
      </c>
      <c r="E1894" t="s">
        <v>135</v>
      </c>
      <c r="F1894" t="s">
        <v>9</v>
      </c>
      <c r="G1894">
        <v>30</v>
      </c>
      <c r="H1894" t="s">
        <v>10</v>
      </c>
      <c r="J1894" t="s">
        <v>11</v>
      </c>
      <c r="K1894" s="21">
        <v>29963</v>
      </c>
    </row>
    <row r="1895" spans="1:11" x14ac:dyDescent="0.25">
      <c r="A1895">
        <v>4249</v>
      </c>
      <c r="B1895" t="s">
        <v>1683</v>
      </c>
      <c r="C1895" s="5">
        <v>43567.479166666664</v>
      </c>
      <c r="D1895" t="s">
        <v>248</v>
      </c>
      <c r="E1895" t="s">
        <v>135</v>
      </c>
      <c r="F1895" t="s">
        <v>9</v>
      </c>
      <c r="G1895">
        <v>30</v>
      </c>
      <c r="H1895" t="s">
        <v>10</v>
      </c>
      <c r="J1895" t="s">
        <v>11</v>
      </c>
      <c r="K1895" s="21">
        <v>33265</v>
      </c>
    </row>
    <row r="1896" spans="1:11" x14ac:dyDescent="0.25">
      <c r="A1896">
        <v>28074</v>
      </c>
      <c r="B1896" t="s">
        <v>62</v>
      </c>
      <c r="C1896" s="5">
        <v>43567.583333333336</v>
      </c>
      <c r="D1896" t="s">
        <v>248</v>
      </c>
      <c r="E1896" t="s">
        <v>135</v>
      </c>
      <c r="F1896" t="s">
        <v>9</v>
      </c>
      <c r="G1896">
        <v>30</v>
      </c>
      <c r="H1896" t="s">
        <v>10</v>
      </c>
      <c r="J1896" t="s">
        <v>11</v>
      </c>
      <c r="K1896" s="21">
        <v>24986</v>
      </c>
    </row>
    <row r="1897" spans="1:11" x14ac:dyDescent="0.25">
      <c r="A1897">
        <v>18192</v>
      </c>
      <c r="B1897" t="s">
        <v>845</v>
      </c>
      <c r="C1897" s="5">
        <v>43573.645833333336</v>
      </c>
      <c r="D1897" t="s">
        <v>248</v>
      </c>
      <c r="E1897" t="s">
        <v>135</v>
      </c>
      <c r="F1897" t="s">
        <v>9</v>
      </c>
      <c r="G1897">
        <v>30</v>
      </c>
      <c r="H1897" t="s">
        <v>10</v>
      </c>
      <c r="J1897" t="s">
        <v>11</v>
      </c>
      <c r="K1897" s="21">
        <v>33702</v>
      </c>
    </row>
    <row r="1898" spans="1:11" x14ac:dyDescent="0.25">
      <c r="A1898">
        <v>20093</v>
      </c>
      <c r="B1898" t="s">
        <v>233</v>
      </c>
      <c r="C1898" s="5">
        <v>43581.375</v>
      </c>
      <c r="D1898" t="s">
        <v>248</v>
      </c>
      <c r="E1898" t="s">
        <v>135</v>
      </c>
      <c r="F1898" t="s">
        <v>9</v>
      </c>
      <c r="G1898">
        <v>30</v>
      </c>
      <c r="H1898" t="s">
        <v>10</v>
      </c>
      <c r="J1898" t="s">
        <v>11</v>
      </c>
      <c r="K1898" s="21">
        <v>34555</v>
      </c>
    </row>
    <row r="1899" spans="1:11" x14ac:dyDescent="0.25">
      <c r="A1899">
        <v>18809</v>
      </c>
      <c r="B1899" t="s">
        <v>574</v>
      </c>
      <c r="C1899" s="5">
        <v>43559.364583333336</v>
      </c>
      <c r="D1899" t="s">
        <v>248</v>
      </c>
      <c r="E1899" t="s">
        <v>135</v>
      </c>
      <c r="F1899" t="s">
        <v>9</v>
      </c>
      <c r="G1899">
        <v>45</v>
      </c>
      <c r="H1899" t="s">
        <v>10</v>
      </c>
      <c r="J1899" t="s">
        <v>11</v>
      </c>
      <c r="K1899" s="21">
        <v>37305</v>
      </c>
    </row>
    <row r="1900" spans="1:11" x14ac:dyDescent="0.25">
      <c r="A1900">
        <v>20099</v>
      </c>
      <c r="B1900" t="s">
        <v>334</v>
      </c>
      <c r="C1900" s="5">
        <v>43559.458333333336</v>
      </c>
      <c r="D1900" t="s">
        <v>248</v>
      </c>
      <c r="E1900" t="s">
        <v>135</v>
      </c>
      <c r="F1900" t="s">
        <v>9</v>
      </c>
      <c r="G1900">
        <v>45</v>
      </c>
      <c r="H1900" t="s">
        <v>10</v>
      </c>
      <c r="J1900" t="s">
        <v>11</v>
      </c>
      <c r="K1900" s="21">
        <v>23373</v>
      </c>
    </row>
    <row r="1901" spans="1:11" x14ac:dyDescent="0.25">
      <c r="A1901">
        <v>14437</v>
      </c>
      <c r="B1901" t="s">
        <v>1680</v>
      </c>
      <c r="C1901" s="5">
        <v>43560.385416666664</v>
      </c>
      <c r="D1901" t="s">
        <v>248</v>
      </c>
      <c r="E1901" t="s">
        <v>135</v>
      </c>
      <c r="F1901" t="s">
        <v>9</v>
      </c>
      <c r="G1901">
        <v>45</v>
      </c>
      <c r="H1901" t="s">
        <v>10</v>
      </c>
      <c r="J1901" t="s">
        <v>11</v>
      </c>
      <c r="K1901" s="21">
        <v>37549</v>
      </c>
    </row>
    <row r="1902" spans="1:11" x14ac:dyDescent="0.25">
      <c r="A1902">
        <v>6359</v>
      </c>
      <c r="B1902" t="s">
        <v>78</v>
      </c>
      <c r="C1902" s="5">
        <v>43560.416666666664</v>
      </c>
      <c r="D1902" t="s">
        <v>248</v>
      </c>
      <c r="E1902" t="s">
        <v>135</v>
      </c>
      <c r="F1902" t="s">
        <v>9</v>
      </c>
      <c r="G1902">
        <v>45</v>
      </c>
      <c r="H1902" t="s">
        <v>10</v>
      </c>
      <c r="J1902" t="s">
        <v>11</v>
      </c>
      <c r="K1902" s="21">
        <v>19435</v>
      </c>
    </row>
    <row r="1903" spans="1:11" x14ac:dyDescent="0.25">
      <c r="A1903">
        <v>32393</v>
      </c>
      <c r="B1903" t="s">
        <v>1681</v>
      </c>
      <c r="C1903" s="5">
        <v>43560.447916666664</v>
      </c>
      <c r="D1903" t="s">
        <v>248</v>
      </c>
      <c r="E1903" t="s">
        <v>135</v>
      </c>
      <c r="F1903" t="s">
        <v>9</v>
      </c>
      <c r="G1903">
        <v>45</v>
      </c>
      <c r="H1903" t="s">
        <v>10</v>
      </c>
      <c r="J1903" t="s">
        <v>11</v>
      </c>
      <c r="K1903" s="21">
        <v>33533</v>
      </c>
    </row>
    <row r="1904" spans="1:11" x14ac:dyDescent="0.25">
      <c r="A1904">
        <v>29581</v>
      </c>
      <c r="B1904" t="s">
        <v>463</v>
      </c>
      <c r="C1904" s="5">
        <v>43566.572916666664</v>
      </c>
      <c r="D1904" t="s">
        <v>248</v>
      </c>
      <c r="E1904" t="s">
        <v>135</v>
      </c>
      <c r="F1904" t="s">
        <v>9</v>
      </c>
      <c r="G1904">
        <v>45</v>
      </c>
      <c r="H1904" t="s">
        <v>10</v>
      </c>
      <c r="J1904" t="s">
        <v>11</v>
      </c>
      <c r="K1904" s="21">
        <v>23733</v>
      </c>
    </row>
    <row r="1905" spans="1:11" x14ac:dyDescent="0.25">
      <c r="A1905">
        <v>11793</v>
      </c>
      <c r="B1905" t="s">
        <v>590</v>
      </c>
      <c r="C1905" s="5">
        <v>43567.34375</v>
      </c>
      <c r="D1905" t="s">
        <v>248</v>
      </c>
      <c r="E1905" t="s">
        <v>135</v>
      </c>
      <c r="F1905" t="s">
        <v>9</v>
      </c>
      <c r="G1905">
        <v>45</v>
      </c>
      <c r="H1905" t="s">
        <v>10</v>
      </c>
      <c r="J1905" t="s">
        <v>11</v>
      </c>
      <c r="K1905" s="21">
        <v>33268</v>
      </c>
    </row>
    <row r="1906" spans="1:11" x14ac:dyDescent="0.25">
      <c r="A1906">
        <v>14213</v>
      </c>
      <c r="B1906" t="s">
        <v>34</v>
      </c>
      <c r="C1906" s="5">
        <v>43567.416666666664</v>
      </c>
      <c r="D1906" t="s">
        <v>248</v>
      </c>
      <c r="E1906" t="s">
        <v>135</v>
      </c>
      <c r="F1906" t="s">
        <v>9</v>
      </c>
      <c r="G1906">
        <v>45</v>
      </c>
      <c r="H1906" t="s">
        <v>10</v>
      </c>
      <c r="I1906">
        <v>0</v>
      </c>
      <c r="J1906" t="s">
        <v>11</v>
      </c>
      <c r="K1906" s="21">
        <v>38607</v>
      </c>
    </row>
    <row r="1907" spans="1:11" x14ac:dyDescent="0.25">
      <c r="A1907">
        <v>18657</v>
      </c>
      <c r="B1907" t="s">
        <v>586</v>
      </c>
      <c r="C1907" s="5">
        <v>43567.447916666664</v>
      </c>
      <c r="D1907" t="s">
        <v>248</v>
      </c>
      <c r="E1907" t="s">
        <v>135</v>
      </c>
      <c r="F1907" t="s">
        <v>9</v>
      </c>
      <c r="G1907">
        <v>45</v>
      </c>
      <c r="H1907" t="s">
        <v>10</v>
      </c>
      <c r="I1907">
        <v>0</v>
      </c>
      <c r="J1907" t="s">
        <v>11</v>
      </c>
      <c r="K1907" s="21">
        <v>16870</v>
      </c>
    </row>
    <row r="1908" spans="1:11" x14ac:dyDescent="0.25">
      <c r="A1908">
        <v>30298</v>
      </c>
      <c r="B1908" t="s">
        <v>1687</v>
      </c>
      <c r="C1908" s="5">
        <v>43580.375</v>
      </c>
      <c r="D1908" t="s">
        <v>248</v>
      </c>
      <c r="E1908" t="s">
        <v>135</v>
      </c>
      <c r="F1908" t="s">
        <v>9</v>
      </c>
      <c r="G1908">
        <v>45</v>
      </c>
      <c r="H1908" t="s">
        <v>10</v>
      </c>
      <c r="I1908">
        <v>0</v>
      </c>
      <c r="J1908" t="s">
        <v>11</v>
      </c>
      <c r="K1908" s="21">
        <v>33459</v>
      </c>
    </row>
    <row r="1909" spans="1:11" x14ac:dyDescent="0.25">
      <c r="A1909">
        <v>19063</v>
      </c>
      <c r="B1909" t="s">
        <v>1689</v>
      </c>
      <c r="C1909" s="5">
        <v>43580.635416666664</v>
      </c>
      <c r="D1909" t="s">
        <v>248</v>
      </c>
      <c r="E1909" t="s">
        <v>135</v>
      </c>
      <c r="F1909" t="s">
        <v>9</v>
      </c>
      <c r="G1909">
        <v>45</v>
      </c>
      <c r="H1909" t="s">
        <v>10</v>
      </c>
      <c r="J1909" t="s">
        <v>11</v>
      </c>
      <c r="K1909" s="21">
        <v>32992</v>
      </c>
    </row>
    <row r="1910" spans="1:11" x14ac:dyDescent="0.25">
      <c r="A1910">
        <v>23666</v>
      </c>
      <c r="B1910" t="s">
        <v>535</v>
      </c>
      <c r="C1910" s="5">
        <v>43581.34375</v>
      </c>
      <c r="D1910" t="s">
        <v>248</v>
      </c>
      <c r="E1910" t="s">
        <v>135</v>
      </c>
      <c r="F1910" t="s">
        <v>9</v>
      </c>
      <c r="G1910">
        <v>45</v>
      </c>
      <c r="H1910" t="s">
        <v>10</v>
      </c>
      <c r="J1910" t="s">
        <v>11</v>
      </c>
      <c r="K1910" s="21">
        <v>35048</v>
      </c>
    </row>
    <row r="1911" spans="1:11" x14ac:dyDescent="0.25">
      <c r="A1911">
        <v>28722</v>
      </c>
      <c r="B1911" t="s">
        <v>647</v>
      </c>
      <c r="C1911" s="5">
        <v>43581.46875</v>
      </c>
      <c r="D1911" t="s">
        <v>248</v>
      </c>
      <c r="E1911" t="s">
        <v>135</v>
      </c>
      <c r="F1911" t="s">
        <v>9</v>
      </c>
      <c r="G1911">
        <v>45</v>
      </c>
      <c r="H1911" t="s">
        <v>10</v>
      </c>
      <c r="J1911" t="s">
        <v>11</v>
      </c>
      <c r="K1911" s="21">
        <v>34325</v>
      </c>
    </row>
    <row r="1912" spans="1:11" x14ac:dyDescent="0.25">
      <c r="A1912">
        <v>31899</v>
      </c>
      <c r="B1912" t="s">
        <v>1219</v>
      </c>
      <c r="C1912" s="5">
        <v>43581.604166666664</v>
      </c>
      <c r="D1912" t="s">
        <v>248</v>
      </c>
      <c r="E1912" t="s">
        <v>135</v>
      </c>
      <c r="F1912" t="s">
        <v>9</v>
      </c>
      <c r="G1912">
        <v>45</v>
      </c>
      <c r="H1912" t="s">
        <v>10</v>
      </c>
      <c r="J1912" t="s">
        <v>11</v>
      </c>
      <c r="K1912" s="21">
        <v>25983</v>
      </c>
    </row>
    <row r="1913" spans="1:11" x14ac:dyDescent="0.25">
      <c r="A1913">
        <v>31604</v>
      </c>
      <c r="B1913" t="s">
        <v>29</v>
      </c>
      <c r="C1913" s="5">
        <v>43581.635416666664</v>
      </c>
      <c r="D1913" t="s">
        <v>248</v>
      </c>
      <c r="E1913" t="s">
        <v>135</v>
      </c>
      <c r="F1913" t="s">
        <v>9</v>
      </c>
      <c r="G1913">
        <v>45</v>
      </c>
      <c r="H1913" t="s">
        <v>10</v>
      </c>
      <c r="I1913">
        <v>0</v>
      </c>
      <c r="J1913" t="s">
        <v>11</v>
      </c>
      <c r="K1913" s="21">
        <v>21972</v>
      </c>
    </row>
    <row r="1914" spans="1:11" x14ac:dyDescent="0.25">
      <c r="A1914">
        <v>13454</v>
      </c>
      <c r="B1914" t="s">
        <v>1678</v>
      </c>
      <c r="C1914" s="5">
        <v>43559.541666666664</v>
      </c>
      <c r="D1914" t="s">
        <v>248</v>
      </c>
      <c r="E1914" t="s">
        <v>135</v>
      </c>
      <c r="F1914" t="s">
        <v>9</v>
      </c>
      <c r="G1914">
        <v>60</v>
      </c>
      <c r="H1914" t="s">
        <v>10</v>
      </c>
      <c r="I1914">
        <v>0</v>
      </c>
      <c r="J1914" t="s">
        <v>11</v>
      </c>
      <c r="K1914" s="21">
        <v>29354</v>
      </c>
    </row>
    <row r="1915" spans="1:11" x14ac:dyDescent="0.25">
      <c r="A1915">
        <v>2373</v>
      </c>
      <c r="B1915" t="s">
        <v>1679</v>
      </c>
      <c r="C1915" s="5">
        <v>43559.583333333336</v>
      </c>
      <c r="D1915" t="s">
        <v>248</v>
      </c>
      <c r="E1915" t="s">
        <v>135</v>
      </c>
      <c r="F1915" t="s">
        <v>9</v>
      </c>
      <c r="G1915">
        <v>60</v>
      </c>
      <c r="H1915" t="s">
        <v>10</v>
      </c>
      <c r="J1915" t="s">
        <v>11</v>
      </c>
      <c r="K1915" s="21">
        <v>14000</v>
      </c>
    </row>
    <row r="1916" spans="1:11" x14ac:dyDescent="0.25">
      <c r="A1916">
        <v>14016</v>
      </c>
      <c r="B1916" t="s">
        <v>1237</v>
      </c>
      <c r="C1916" s="5">
        <v>43559.625</v>
      </c>
      <c r="D1916" t="s">
        <v>248</v>
      </c>
      <c r="E1916" t="s">
        <v>135</v>
      </c>
      <c r="F1916" t="s">
        <v>9</v>
      </c>
      <c r="G1916">
        <v>60</v>
      </c>
      <c r="H1916" t="s">
        <v>10</v>
      </c>
      <c r="J1916" t="s">
        <v>11</v>
      </c>
      <c r="K1916" s="21">
        <v>30715</v>
      </c>
    </row>
    <row r="1917" spans="1:11" x14ac:dyDescent="0.25">
      <c r="A1917">
        <v>36313</v>
      </c>
      <c r="B1917" t="s">
        <v>1084</v>
      </c>
      <c r="C1917" s="5">
        <v>43560.34375</v>
      </c>
      <c r="D1917" t="s">
        <v>248</v>
      </c>
      <c r="E1917" t="s">
        <v>135</v>
      </c>
      <c r="F1917" t="s">
        <v>9</v>
      </c>
      <c r="G1917">
        <v>60</v>
      </c>
      <c r="H1917" t="s">
        <v>10</v>
      </c>
      <c r="J1917" t="s">
        <v>11</v>
      </c>
      <c r="K1917" s="21">
        <v>27293</v>
      </c>
    </row>
    <row r="1918" spans="1:11" x14ac:dyDescent="0.25">
      <c r="A1918">
        <v>19831</v>
      </c>
      <c r="B1918" t="s">
        <v>1365</v>
      </c>
      <c r="C1918" s="5">
        <v>43566.375</v>
      </c>
      <c r="D1918" t="s">
        <v>248</v>
      </c>
      <c r="E1918" t="s">
        <v>135</v>
      </c>
      <c r="F1918" t="s">
        <v>9</v>
      </c>
      <c r="G1918">
        <v>60</v>
      </c>
      <c r="H1918" t="s">
        <v>10</v>
      </c>
      <c r="J1918" t="s">
        <v>11</v>
      </c>
      <c r="K1918" s="21">
        <v>22935</v>
      </c>
    </row>
    <row r="1919" spans="1:11" x14ac:dyDescent="0.25">
      <c r="A1919">
        <v>10436</v>
      </c>
      <c r="B1919" t="s">
        <v>1682</v>
      </c>
      <c r="C1919" s="5">
        <v>43566.416666666664</v>
      </c>
      <c r="D1919" t="s">
        <v>248</v>
      </c>
      <c r="E1919" t="s">
        <v>135</v>
      </c>
      <c r="F1919" t="s">
        <v>9</v>
      </c>
      <c r="G1919">
        <v>60</v>
      </c>
      <c r="H1919" t="s">
        <v>10</v>
      </c>
      <c r="I1919">
        <v>0</v>
      </c>
      <c r="J1919" t="s">
        <v>11</v>
      </c>
      <c r="K1919" s="21">
        <v>34906</v>
      </c>
    </row>
    <row r="1920" spans="1:11" x14ac:dyDescent="0.25">
      <c r="A1920">
        <v>22492</v>
      </c>
      <c r="B1920" t="s">
        <v>476</v>
      </c>
      <c r="C1920" s="5">
        <v>43566.458333333336</v>
      </c>
      <c r="D1920" t="s">
        <v>248</v>
      </c>
      <c r="E1920" t="s">
        <v>135</v>
      </c>
      <c r="F1920" t="s">
        <v>9</v>
      </c>
      <c r="G1920">
        <v>60</v>
      </c>
      <c r="H1920" t="s">
        <v>10</v>
      </c>
      <c r="J1920" t="s">
        <v>11</v>
      </c>
      <c r="K1920" s="21">
        <v>19505</v>
      </c>
    </row>
    <row r="1921" spans="1:11" x14ac:dyDescent="0.25">
      <c r="A1921">
        <v>29600</v>
      </c>
      <c r="B1921" t="s">
        <v>797</v>
      </c>
      <c r="C1921" s="5">
        <v>43567.375</v>
      </c>
      <c r="D1921" t="s">
        <v>248</v>
      </c>
      <c r="E1921" t="s">
        <v>135</v>
      </c>
      <c r="F1921" t="s">
        <v>9</v>
      </c>
      <c r="G1921">
        <v>60</v>
      </c>
      <c r="H1921" t="s">
        <v>10</v>
      </c>
      <c r="J1921" t="s">
        <v>11</v>
      </c>
      <c r="K1921" s="21">
        <v>31024</v>
      </c>
    </row>
    <row r="1922" spans="1:11" x14ac:dyDescent="0.25">
      <c r="A1922">
        <v>33380</v>
      </c>
      <c r="B1922" t="s">
        <v>991</v>
      </c>
      <c r="C1922" s="5">
        <v>43573.364583333336</v>
      </c>
      <c r="D1922" t="s">
        <v>248</v>
      </c>
      <c r="E1922" t="s">
        <v>135</v>
      </c>
      <c r="F1922" t="s">
        <v>9</v>
      </c>
      <c r="G1922">
        <v>60</v>
      </c>
      <c r="H1922" t="s">
        <v>10</v>
      </c>
      <c r="I1922">
        <v>0</v>
      </c>
      <c r="J1922" t="s">
        <v>11</v>
      </c>
      <c r="K1922" s="21">
        <v>34151</v>
      </c>
    </row>
    <row r="1923" spans="1:11" x14ac:dyDescent="0.25">
      <c r="A1923">
        <v>1421</v>
      </c>
      <c r="B1923" t="s">
        <v>1685</v>
      </c>
      <c r="C1923" s="5">
        <v>43573.416666666664</v>
      </c>
      <c r="D1923" t="s">
        <v>248</v>
      </c>
      <c r="E1923" t="s">
        <v>135</v>
      </c>
      <c r="F1923" t="s">
        <v>9</v>
      </c>
      <c r="G1923">
        <v>60</v>
      </c>
      <c r="H1923" t="s">
        <v>10</v>
      </c>
      <c r="J1923" t="s">
        <v>11</v>
      </c>
      <c r="K1923" s="21">
        <v>24022</v>
      </c>
    </row>
    <row r="1924" spans="1:11" x14ac:dyDescent="0.25">
      <c r="A1924">
        <v>17024</v>
      </c>
      <c r="B1924" t="s">
        <v>1686</v>
      </c>
      <c r="C1924" s="5">
        <v>43573.458333333336</v>
      </c>
      <c r="D1924" t="s">
        <v>248</v>
      </c>
      <c r="E1924" t="s">
        <v>135</v>
      </c>
      <c r="F1924" t="s">
        <v>9</v>
      </c>
      <c r="G1924">
        <v>60</v>
      </c>
      <c r="H1924" t="s">
        <v>10</v>
      </c>
      <c r="J1924" t="s">
        <v>11</v>
      </c>
      <c r="K1924" s="21">
        <v>33750</v>
      </c>
    </row>
    <row r="1925" spans="1:11" x14ac:dyDescent="0.25">
      <c r="A1925">
        <v>12127</v>
      </c>
      <c r="B1925" t="s">
        <v>601</v>
      </c>
      <c r="C1925" s="5">
        <v>43573.520833333336</v>
      </c>
      <c r="D1925" t="s">
        <v>248</v>
      </c>
      <c r="E1925" t="s">
        <v>135</v>
      </c>
      <c r="F1925" t="s">
        <v>9</v>
      </c>
      <c r="G1925">
        <v>60</v>
      </c>
      <c r="H1925" t="s">
        <v>10</v>
      </c>
      <c r="J1925" t="s">
        <v>11</v>
      </c>
      <c r="K1925" s="21">
        <v>33025</v>
      </c>
    </row>
    <row r="1926" spans="1:11" x14ac:dyDescent="0.25">
      <c r="A1926">
        <v>1960</v>
      </c>
      <c r="B1926" t="s">
        <v>1273</v>
      </c>
      <c r="C1926" s="5">
        <v>43573.604166666664</v>
      </c>
      <c r="D1926" t="s">
        <v>248</v>
      </c>
      <c r="E1926" t="s">
        <v>135</v>
      </c>
      <c r="F1926" t="s">
        <v>9</v>
      </c>
      <c r="G1926">
        <v>60</v>
      </c>
      <c r="H1926" t="s">
        <v>10</v>
      </c>
      <c r="J1926" t="s">
        <v>11</v>
      </c>
      <c r="K1926" s="21">
        <v>23546</v>
      </c>
    </row>
    <row r="1927" spans="1:11" x14ac:dyDescent="0.25">
      <c r="A1927">
        <v>5586</v>
      </c>
      <c r="B1927" t="s">
        <v>1221</v>
      </c>
      <c r="C1927" s="5">
        <v>43580.416666666664</v>
      </c>
      <c r="D1927" t="s">
        <v>248</v>
      </c>
      <c r="E1927" t="s">
        <v>135</v>
      </c>
      <c r="F1927" t="s">
        <v>9</v>
      </c>
      <c r="G1927">
        <v>60</v>
      </c>
      <c r="H1927" t="s">
        <v>10</v>
      </c>
      <c r="J1927" t="s">
        <v>11</v>
      </c>
      <c r="K1927" s="21">
        <v>24860</v>
      </c>
    </row>
    <row r="1928" spans="1:11" x14ac:dyDescent="0.25">
      <c r="A1928">
        <v>23875</v>
      </c>
      <c r="B1928" t="s">
        <v>34</v>
      </c>
      <c r="C1928" s="5">
        <v>43580.458333333336</v>
      </c>
      <c r="D1928" t="s">
        <v>248</v>
      </c>
      <c r="E1928" t="s">
        <v>135</v>
      </c>
      <c r="F1928" t="s">
        <v>9</v>
      </c>
      <c r="G1928">
        <v>60</v>
      </c>
      <c r="H1928" t="s">
        <v>10</v>
      </c>
      <c r="J1928" t="s">
        <v>11</v>
      </c>
      <c r="K1928" s="21">
        <v>25756</v>
      </c>
    </row>
    <row r="1929" spans="1:11" x14ac:dyDescent="0.25">
      <c r="A1929">
        <v>13328</v>
      </c>
      <c r="B1929" t="s">
        <v>1688</v>
      </c>
      <c r="C1929" s="5">
        <v>43580.59375</v>
      </c>
      <c r="D1929" t="s">
        <v>248</v>
      </c>
      <c r="E1929" t="s">
        <v>135</v>
      </c>
      <c r="F1929" t="s">
        <v>9</v>
      </c>
      <c r="G1929">
        <v>60</v>
      </c>
      <c r="H1929" t="s">
        <v>10</v>
      </c>
      <c r="J1929" t="s">
        <v>11</v>
      </c>
      <c r="K1929" s="21">
        <v>29879</v>
      </c>
    </row>
    <row r="1930" spans="1:11" x14ac:dyDescent="0.25">
      <c r="A1930">
        <v>35392</v>
      </c>
      <c r="B1930" t="s">
        <v>870</v>
      </c>
      <c r="C1930" s="5">
        <v>43581.395833333336</v>
      </c>
      <c r="D1930" t="s">
        <v>248</v>
      </c>
      <c r="E1930" t="s">
        <v>135</v>
      </c>
      <c r="F1930" t="s">
        <v>9</v>
      </c>
      <c r="G1930">
        <v>60</v>
      </c>
      <c r="H1930" t="s">
        <v>10</v>
      </c>
      <c r="J1930" t="s">
        <v>11</v>
      </c>
      <c r="K1930" s="21">
        <v>26433</v>
      </c>
    </row>
    <row r="1931" spans="1:11" x14ac:dyDescent="0.25">
      <c r="A1931">
        <v>35511</v>
      </c>
      <c r="B1931" t="s">
        <v>693</v>
      </c>
      <c r="C1931" s="5">
        <v>43581.520833333336</v>
      </c>
      <c r="D1931" t="s">
        <v>248</v>
      </c>
      <c r="E1931" t="s">
        <v>135</v>
      </c>
      <c r="F1931" t="s">
        <v>9</v>
      </c>
      <c r="G1931">
        <v>60</v>
      </c>
      <c r="H1931" t="s">
        <v>10</v>
      </c>
      <c r="J1931" t="s">
        <v>11</v>
      </c>
      <c r="K1931" s="21">
        <v>32408</v>
      </c>
    </row>
    <row r="1932" spans="1:11" x14ac:dyDescent="0.25">
      <c r="A1932">
        <v>29983</v>
      </c>
      <c r="B1932" t="s">
        <v>463</v>
      </c>
      <c r="C1932" s="5">
        <v>43581.5625</v>
      </c>
      <c r="D1932" t="s">
        <v>248</v>
      </c>
      <c r="E1932" t="s">
        <v>135</v>
      </c>
      <c r="F1932" t="s">
        <v>9</v>
      </c>
      <c r="G1932">
        <v>60</v>
      </c>
      <c r="H1932" t="s">
        <v>10</v>
      </c>
      <c r="I1932">
        <v>0</v>
      </c>
      <c r="J1932" t="s">
        <v>11</v>
      </c>
      <c r="K1932" s="21">
        <v>21099</v>
      </c>
    </row>
    <row r="1933" spans="1:11" x14ac:dyDescent="0.25">
      <c r="A1933">
        <v>29918</v>
      </c>
      <c r="B1933" t="s">
        <v>1677</v>
      </c>
      <c r="C1933" s="5">
        <v>43559.40625</v>
      </c>
      <c r="D1933" t="s">
        <v>248</v>
      </c>
      <c r="E1933" t="s">
        <v>135</v>
      </c>
      <c r="F1933" t="s">
        <v>9</v>
      </c>
      <c r="G1933">
        <v>75</v>
      </c>
      <c r="H1933" t="s">
        <v>10</v>
      </c>
      <c r="J1933" t="s">
        <v>11</v>
      </c>
      <c r="K1933" s="21">
        <v>30558</v>
      </c>
    </row>
    <row r="1934" spans="1:11" x14ac:dyDescent="0.25">
      <c r="A1934">
        <v>28256</v>
      </c>
      <c r="B1934" t="s">
        <v>1203</v>
      </c>
      <c r="C1934" s="5">
        <v>43566.520833333336</v>
      </c>
      <c r="D1934" t="s">
        <v>248</v>
      </c>
      <c r="E1934" t="s">
        <v>135</v>
      </c>
      <c r="F1934" t="s">
        <v>9</v>
      </c>
      <c r="G1934">
        <v>75</v>
      </c>
      <c r="H1934" t="s">
        <v>10</v>
      </c>
      <c r="J1934" t="s">
        <v>11</v>
      </c>
      <c r="K1934" s="21">
        <v>24470</v>
      </c>
    </row>
    <row r="1935" spans="1:11" x14ac:dyDescent="0.25">
      <c r="A1935">
        <v>35868</v>
      </c>
      <c r="B1935" t="s">
        <v>19</v>
      </c>
      <c r="C1935" s="5">
        <v>43566.614583333336</v>
      </c>
      <c r="D1935" t="s">
        <v>248</v>
      </c>
      <c r="E1935" t="s">
        <v>135</v>
      </c>
      <c r="F1935" t="s">
        <v>9</v>
      </c>
      <c r="G1935">
        <v>75</v>
      </c>
      <c r="H1935" t="s">
        <v>10</v>
      </c>
      <c r="I1935">
        <v>75</v>
      </c>
      <c r="J1935" t="s">
        <v>11</v>
      </c>
      <c r="K1935" s="21">
        <v>23397</v>
      </c>
    </row>
    <row r="1936" spans="1:11" x14ac:dyDescent="0.25">
      <c r="A1936">
        <v>33436</v>
      </c>
      <c r="B1936" t="s">
        <v>312</v>
      </c>
      <c r="C1936" s="5">
        <v>43567.614583333336</v>
      </c>
      <c r="D1936" t="s">
        <v>248</v>
      </c>
      <c r="E1936" t="s">
        <v>135</v>
      </c>
      <c r="F1936" t="s">
        <v>9</v>
      </c>
      <c r="G1936">
        <v>75</v>
      </c>
      <c r="H1936" t="s">
        <v>10</v>
      </c>
      <c r="J1936" t="s">
        <v>11</v>
      </c>
      <c r="K1936" s="21">
        <v>23376</v>
      </c>
    </row>
    <row r="1937" spans="1:11" x14ac:dyDescent="0.25">
      <c r="A1937">
        <v>23676</v>
      </c>
      <c r="B1937" t="s">
        <v>1684</v>
      </c>
      <c r="C1937" s="5">
        <v>43567.520833333336</v>
      </c>
      <c r="D1937" t="s">
        <v>248</v>
      </c>
      <c r="E1937" t="s">
        <v>135</v>
      </c>
      <c r="F1937" t="s">
        <v>9</v>
      </c>
      <c r="G1937">
        <v>90</v>
      </c>
      <c r="H1937" t="s">
        <v>10</v>
      </c>
      <c r="I1937">
        <v>0</v>
      </c>
      <c r="J1937" t="s">
        <v>11</v>
      </c>
      <c r="K1937" s="21">
        <v>35031</v>
      </c>
    </row>
    <row r="1938" spans="1:11" x14ac:dyDescent="0.25">
      <c r="A1938">
        <v>25311</v>
      </c>
      <c r="B1938" t="s">
        <v>765</v>
      </c>
      <c r="C1938" s="5">
        <v>43560.458333333336</v>
      </c>
      <c r="D1938" t="s">
        <v>883</v>
      </c>
      <c r="E1938" t="s">
        <v>133</v>
      </c>
      <c r="F1938" t="s">
        <v>9</v>
      </c>
      <c r="G1938">
        <v>20</v>
      </c>
      <c r="H1938" t="s">
        <v>10</v>
      </c>
      <c r="I1938">
        <v>0</v>
      </c>
      <c r="J1938" t="s">
        <v>11</v>
      </c>
      <c r="K1938" s="21">
        <v>21615</v>
      </c>
    </row>
    <row r="1939" spans="1:11" x14ac:dyDescent="0.25">
      <c r="A1939">
        <v>20773</v>
      </c>
      <c r="B1939" t="s">
        <v>35</v>
      </c>
      <c r="C1939" s="5">
        <v>43560.46875</v>
      </c>
      <c r="D1939" t="s">
        <v>883</v>
      </c>
      <c r="E1939" t="s">
        <v>133</v>
      </c>
      <c r="F1939" t="s">
        <v>9</v>
      </c>
      <c r="G1939">
        <v>30</v>
      </c>
      <c r="H1939" t="s">
        <v>10</v>
      </c>
      <c r="J1939" t="s">
        <v>11</v>
      </c>
      <c r="K1939" s="21">
        <v>16907</v>
      </c>
    </row>
    <row r="1940" spans="1:11" x14ac:dyDescent="0.25">
      <c r="A1940">
        <v>9136</v>
      </c>
      <c r="B1940" t="s">
        <v>1651</v>
      </c>
      <c r="C1940" s="5">
        <v>43564.572916666664</v>
      </c>
      <c r="D1940" t="s">
        <v>883</v>
      </c>
      <c r="E1940" t="s">
        <v>133</v>
      </c>
      <c r="F1940" t="s">
        <v>9</v>
      </c>
      <c r="G1940">
        <v>30</v>
      </c>
      <c r="H1940" t="s">
        <v>10</v>
      </c>
      <c r="J1940" t="s">
        <v>11</v>
      </c>
      <c r="K1940" s="21">
        <v>15577</v>
      </c>
    </row>
    <row r="1941" spans="1:11" x14ac:dyDescent="0.25">
      <c r="A1941">
        <v>35377</v>
      </c>
      <c r="B1941" t="s">
        <v>879</v>
      </c>
      <c r="C1941" s="5">
        <v>43567.520833333336</v>
      </c>
      <c r="D1941" t="s">
        <v>883</v>
      </c>
      <c r="E1941" t="s">
        <v>133</v>
      </c>
      <c r="F1941" t="s">
        <v>9</v>
      </c>
      <c r="G1941">
        <v>30</v>
      </c>
      <c r="H1941" t="s">
        <v>10</v>
      </c>
      <c r="J1941" t="s">
        <v>11</v>
      </c>
      <c r="K1941" s="21">
        <v>19542</v>
      </c>
    </row>
    <row r="1942" spans="1:11" x14ac:dyDescent="0.25">
      <c r="A1942">
        <v>34501</v>
      </c>
      <c r="B1942" t="s">
        <v>1259</v>
      </c>
      <c r="C1942" s="5">
        <v>43578.40625</v>
      </c>
      <c r="D1942" t="s">
        <v>883</v>
      </c>
      <c r="E1942" t="s">
        <v>133</v>
      </c>
      <c r="F1942" t="s">
        <v>9</v>
      </c>
      <c r="G1942">
        <v>30</v>
      </c>
      <c r="H1942" t="s">
        <v>10</v>
      </c>
      <c r="I1942">
        <v>0</v>
      </c>
      <c r="J1942" t="s">
        <v>11</v>
      </c>
      <c r="K1942" s="21">
        <v>20089</v>
      </c>
    </row>
    <row r="1943" spans="1:11" x14ac:dyDescent="0.25">
      <c r="A1943">
        <v>20581</v>
      </c>
      <c r="B1943" t="s">
        <v>901</v>
      </c>
      <c r="C1943" s="5">
        <v>43578.520833333336</v>
      </c>
      <c r="D1943" t="s">
        <v>883</v>
      </c>
      <c r="E1943" t="s">
        <v>133</v>
      </c>
      <c r="F1943" t="s">
        <v>9</v>
      </c>
      <c r="G1943">
        <v>30</v>
      </c>
      <c r="H1943" t="s">
        <v>10</v>
      </c>
      <c r="J1943" t="s">
        <v>11</v>
      </c>
      <c r="K1943" s="21">
        <v>30606</v>
      </c>
    </row>
    <row r="1944" spans="1:11" x14ac:dyDescent="0.25">
      <c r="A1944">
        <v>25494</v>
      </c>
      <c r="B1944" t="s">
        <v>520</v>
      </c>
      <c r="C1944" s="5">
        <v>43578.614583333336</v>
      </c>
      <c r="D1944" t="s">
        <v>883</v>
      </c>
      <c r="E1944" t="s">
        <v>133</v>
      </c>
      <c r="F1944" t="s">
        <v>9</v>
      </c>
      <c r="G1944">
        <v>30</v>
      </c>
      <c r="H1944" t="s">
        <v>10</v>
      </c>
      <c r="J1944" t="s">
        <v>11</v>
      </c>
      <c r="K1944" s="21">
        <v>37744</v>
      </c>
    </row>
    <row r="1945" spans="1:11" x14ac:dyDescent="0.25">
      <c r="A1945">
        <v>18434</v>
      </c>
      <c r="B1945" t="s">
        <v>715</v>
      </c>
      <c r="C1945" s="5">
        <v>43581.416666666664</v>
      </c>
      <c r="D1945" t="s">
        <v>883</v>
      </c>
      <c r="E1945" t="s">
        <v>133</v>
      </c>
      <c r="F1945" t="s">
        <v>9</v>
      </c>
      <c r="G1945">
        <v>30</v>
      </c>
      <c r="H1945" t="s">
        <v>10</v>
      </c>
      <c r="J1945" t="s">
        <v>11</v>
      </c>
      <c r="K1945" s="21">
        <v>30295</v>
      </c>
    </row>
    <row r="1946" spans="1:11" x14ac:dyDescent="0.25">
      <c r="A1946">
        <v>34931</v>
      </c>
      <c r="B1946" t="s">
        <v>423</v>
      </c>
      <c r="C1946" s="5">
        <v>43581.479166666664</v>
      </c>
      <c r="D1946" t="s">
        <v>883</v>
      </c>
      <c r="E1946" t="s">
        <v>133</v>
      </c>
      <c r="F1946" t="s">
        <v>9</v>
      </c>
      <c r="G1946">
        <v>30</v>
      </c>
      <c r="H1946" t="s">
        <v>10</v>
      </c>
      <c r="J1946" t="s">
        <v>11</v>
      </c>
      <c r="K1946" s="21">
        <v>32468</v>
      </c>
    </row>
    <row r="1947" spans="1:11" x14ac:dyDescent="0.25">
      <c r="A1947">
        <v>20581</v>
      </c>
      <c r="B1947" t="s">
        <v>901</v>
      </c>
      <c r="C1947" s="5">
        <v>43581.520833333336</v>
      </c>
      <c r="D1947" t="s">
        <v>883</v>
      </c>
      <c r="E1947" t="s">
        <v>133</v>
      </c>
      <c r="F1947" t="s">
        <v>9</v>
      </c>
      <c r="G1947">
        <v>30</v>
      </c>
      <c r="H1947" t="s">
        <v>10</v>
      </c>
      <c r="J1947" t="s">
        <v>11</v>
      </c>
      <c r="K1947" s="21">
        <v>30606</v>
      </c>
    </row>
    <row r="1948" spans="1:11" x14ac:dyDescent="0.25">
      <c r="A1948">
        <v>31526</v>
      </c>
      <c r="B1948" t="s">
        <v>919</v>
      </c>
      <c r="C1948" s="5">
        <v>43581.614583333336</v>
      </c>
      <c r="D1948" t="s">
        <v>883</v>
      </c>
      <c r="E1948" t="s">
        <v>133</v>
      </c>
      <c r="F1948" t="s">
        <v>9</v>
      </c>
      <c r="G1948">
        <v>30</v>
      </c>
      <c r="H1948" t="s">
        <v>10</v>
      </c>
      <c r="I1948">
        <v>0</v>
      </c>
      <c r="J1948" t="s">
        <v>11</v>
      </c>
      <c r="K1948" s="21">
        <v>19566</v>
      </c>
    </row>
    <row r="1949" spans="1:11" x14ac:dyDescent="0.25">
      <c r="A1949">
        <v>35226</v>
      </c>
      <c r="B1949" t="s">
        <v>309</v>
      </c>
      <c r="C1949" s="5">
        <v>43585.4375</v>
      </c>
      <c r="D1949" t="s">
        <v>883</v>
      </c>
      <c r="E1949" t="s">
        <v>133</v>
      </c>
      <c r="F1949" t="s">
        <v>9</v>
      </c>
      <c r="G1949">
        <v>30</v>
      </c>
      <c r="H1949" t="s">
        <v>10</v>
      </c>
      <c r="I1949">
        <v>0</v>
      </c>
      <c r="J1949" t="s">
        <v>11</v>
      </c>
      <c r="K1949" s="21">
        <v>24454</v>
      </c>
    </row>
    <row r="1950" spans="1:11" x14ac:dyDescent="0.25">
      <c r="A1950">
        <v>20581</v>
      </c>
      <c r="B1950" t="s">
        <v>901</v>
      </c>
      <c r="C1950" s="5">
        <v>43585.625</v>
      </c>
      <c r="D1950" t="s">
        <v>883</v>
      </c>
      <c r="E1950" t="s">
        <v>133</v>
      </c>
      <c r="F1950" t="s">
        <v>9</v>
      </c>
      <c r="G1950">
        <v>30</v>
      </c>
      <c r="H1950" t="s">
        <v>10</v>
      </c>
      <c r="J1950" t="s">
        <v>11</v>
      </c>
      <c r="K1950" s="21">
        <v>30606</v>
      </c>
    </row>
    <row r="1951" spans="1:11" x14ac:dyDescent="0.25">
      <c r="A1951">
        <v>29314</v>
      </c>
      <c r="B1951" t="s">
        <v>1690</v>
      </c>
      <c r="C1951" s="5">
        <v>43557.395833333336</v>
      </c>
      <c r="D1951" t="s">
        <v>883</v>
      </c>
      <c r="E1951" t="s">
        <v>133</v>
      </c>
      <c r="F1951" t="s">
        <v>9</v>
      </c>
      <c r="G1951">
        <v>45</v>
      </c>
      <c r="H1951" t="s">
        <v>10</v>
      </c>
      <c r="J1951" t="s">
        <v>11</v>
      </c>
      <c r="K1951" s="21">
        <v>38750</v>
      </c>
    </row>
    <row r="1952" spans="1:11" x14ac:dyDescent="0.25">
      <c r="A1952">
        <v>20041</v>
      </c>
      <c r="B1952" t="s">
        <v>681</v>
      </c>
      <c r="C1952" s="5">
        <v>43557.427083333336</v>
      </c>
      <c r="D1952" t="s">
        <v>883</v>
      </c>
      <c r="E1952" t="s">
        <v>133</v>
      </c>
      <c r="F1952" t="s">
        <v>9</v>
      </c>
      <c r="G1952">
        <v>45</v>
      </c>
      <c r="H1952" t="s">
        <v>10</v>
      </c>
      <c r="I1952">
        <v>0</v>
      </c>
      <c r="J1952" t="s">
        <v>11</v>
      </c>
      <c r="K1952" s="21">
        <v>22599</v>
      </c>
    </row>
    <row r="1953" spans="1:11" x14ac:dyDescent="0.25">
      <c r="A1953">
        <v>9984</v>
      </c>
      <c r="B1953" t="s">
        <v>1691</v>
      </c>
      <c r="C1953" s="5">
        <v>43564.385416666664</v>
      </c>
      <c r="D1953" t="s">
        <v>883</v>
      </c>
      <c r="E1953" t="s">
        <v>133</v>
      </c>
      <c r="F1953" t="s">
        <v>9</v>
      </c>
      <c r="G1953">
        <v>45</v>
      </c>
      <c r="H1953" t="s">
        <v>10</v>
      </c>
      <c r="I1953">
        <v>0</v>
      </c>
      <c r="J1953" t="s">
        <v>11</v>
      </c>
      <c r="K1953" s="21">
        <v>27615</v>
      </c>
    </row>
    <row r="1954" spans="1:11" x14ac:dyDescent="0.25">
      <c r="A1954">
        <v>34931</v>
      </c>
      <c r="B1954" t="s">
        <v>423</v>
      </c>
      <c r="C1954" s="5">
        <v>43567.364583333336</v>
      </c>
      <c r="D1954" t="s">
        <v>883</v>
      </c>
      <c r="E1954" t="s">
        <v>133</v>
      </c>
      <c r="F1954" t="s">
        <v>9</v>
      </c>
      <c r="G1954">
        <v>45</v>
      </c>
      <c r="H1954" t="s">
        <v>10</v>
      </c>
      <c r="J1954" t="s">
        <v>11</v>
      </c>
      <c r="K1954" s="21">
        <v>32468</v>
      </c>
    </row>
    <row r="1955" spans="1:11" x14ac:dyDescent="0.25">
      <c r="A1955">
        <v>35560</v>
      </c>
      <c r="B1955" t="s">
        <v>915</v>
      </c>
      <c r="C1955" s="5">
        <v>43567.541666666664</v>
      </c>
      <c r="D1955" t="s">
        <v>883</v>
      </c>
      <c r="E1955" t="s">
        <v>133</v>
      </c>
      <c r="F1955" t="s">
        <v>9</v>
      </c>
      <c r="G1955">
        <v>45</v>
      </c>
      <c r="H1955" t="s">
        <v>10</v>
      </c>
      <c r="J1955" t="s">
        <v>11</v>
      </c>
      <c r="K1955" s="21">
        <v>20860</v>
      </c>
    </row>
    <row r="1956" spans="1:11" x14ac:dyDescent="0.25">
      <c r="A1956">
        <v>28221</v>
      </c>
      <c r="B1956" t="s">
        <v>603</v>
      </c>
      <c r="C1956" s="5">
        <v>43571.395833333336</v>
      </c>
      <c r="D1956" t="s">
        <v>883</v>
      </c>
      <c r="E1956" t="s">
        <v>133</v>
      </c>
      <c r="F1956" t="s">
        <v>9</v>
      </c>
      <c r="G1956">
        <v>45</v>
      </c>
      <c r="H1956" t="s">
        <v>10</v>
      </c>
      <c r="I1956">
        <v>0</v>
      </c>
      <c r="J1956" t="s">
        <v>11</v>
      </c>
      <c r="K1956" s="21">
        <v>26069</v>
      </c>
    </row>
    <row r="1957" spans="1:11" x14ac:dyDescent="0.25">
      <c r="A1957">
        <v>36068</v>
      </c>
      <c r="B1957" t="s">
        <v>790</v>
      </c>
      <c r="C1957" s="5">
        <v>43571.465277777781</v>
      </c>
      <c r="D1957" t="s">
        <v>883</v>
      </c>
      <c r="E1957" t="s">
        <v>133</v>
      </c>
      <c r="F1957" t="s">
        <v>9</v>
      </c>
      <c r="G1957">
        <v>45</v>
      </c>
      <c r="H1957" t="s">
        <v>10</v>
      </c>
      <c r="J1957" t="s">
        <v>11</v>
      </c>
      <c r="K1957" s="21">
        <v>18872</v>
      </c>
    </row>
    <row r="1958" spans="1:11" x14ac:dyDescent="0.25">
      <c r="A1958">
        <v>21150</v>
      </c>
      <c r="B1958" t="s">
        <v>726</v>
      </c>
      <c r="C1958" s="5">
        <v>43571.520833333336</v>
      </c>
      <c r="D1958" t="s">
        <v>883</v>
      </c>
      <c r="E1958" t="s">
        <v>133</v>
      </c>
      <c r="F1958" t="s">
        <v>9</v>
      </c>
      <c r="G1958">
        <v>45</v>
      </c>
      <c r="H1958" t="s">
        <v>10</v>
      </c>
      <c r="J1958" t="s">
        <v>11</v>
      </c>
      <c r="K1958" s="21">
        <v>19900</v>
      </c>
    </row>
    <row r="1959" spans="1:11" x14ac:dyDescent="0.25">
      <c r="A1959">
        <v>28064</v>
      </c>
      <c r="B1959" t="s">
        <v>628</v>
      </c>
      <c r="C1959" s="5">
        <v>43571.552083333336</v>
      </c>
      <c r="D1959" t="s">
        <v>883</v>
      </c>
      <c r="E1959" t="s">
        <v>133</v>
      </c>
      <c r="F1959" t="s">
        <v>9</v>
      </c>
      <c r="G1959">
        <v>45</v>
      </c>
      <c r="H1959" t="s">
        <v>10</v>
      </c>
      <c r="I1959">
        <v>0</v>
      </c>
      <c r="J1959" t="s">
        <v>11</v>
      </c>
      <c r="K1959" s="21">
        <v>16196</v>
      </c>
    </row>
    <row r="1960" spans="1:11" x14ac:dyDescent="0.25">
      <c r="A1960">
        <v>36068</v>
      </c>
      <c r="B1960" t="s">
        <v>790</v>
      </c>
      <c r="C1960" s="5">
        <v>43578.458333333336</v>
      </c>
      <c r="D1960" t="s">
        <v>883</v>
      </c>
      <c r="E1960" t="s">
        <v>133</v>
      </c>
      <c r="F1960" t="s">
        <v>9</v>
      </c>
      <c r="G1960">
        <v>45</v>
      </c>
      <c r="H1960" t="s">
        <v>10</v>
      </c>
      <c r="I1960">
        <v>0</v>
      </c>
      <c r="J1960" t="s">
        <v>11</v>
      </c>
      <c r="K1960" s="21">
        <v>18872</v>
      </c>
    </row>
    <row r="1961" spans="1:11" x14ac:dyDescent="0.25">
      <c r="A1961">
        <v>30244</v>
      </c>
      <c r="B1961" t="s">
        <v>1695</v>
      </c>
      <c r="C1961" s="5">
        <v>43581.541666666664</v>
      </c>
      <c r="D1961" t="s">
        <v>883</v>
      </c>
      <c r="E1961" t="s">
        <v>133</v>
      </c>
      <c r="F1961" t="s">
        <v>9</v>
      </c>
      <c r="G1961">
        <v>45</v>
      </c>
      <c r="H1961" t="s">
        <v>10</v>
      </c>
      <c r="J1961" t="s">
        <v>11</v>
      </c>
      <c r="K1961" s="21">
        <v>14930</v>
      </c>
    </row>
    <row r="1962" spans="1:11" x14ac:dyDescent="0.25">
      <c r="A1962">
        <v>36068</v>
      </c>
      <c r="B1962" t="s">
        <v>790</v>
      </c>
      <c r="C1962" s="5">
        <v>43585.46875</v>
      </c>
      <c r="D1962" t="s">
        <v>883</v>
      </c>
      <c r="E1962" t="s">
        <v>133</v>
      </c>
      <c r="F1962" t="s">
        <v>9</v>
      </c>
      <c r="G1962">
        <v>45</v>
      </c>
      <c r="H1962" t="s">
        <v>10</v>
      </c>
      <c r="J1962" t="s">
        <v>11</v>
      </c>
      <c r="K1962" s="21">
        <v>18872</v>
      </c>
    </row>
    <row r="1963" spans="1:11" x14ac:dyDescent="0.25">
      <c r="A1963">
        <v>20041</v>
      </c>
      <c r="B1963" t="s">
        <v>681</v>
      </c>
      <c r="C1963" s="5">
        <v>43585.395833333336</v>
      </c>
      <c r="D1963" t="s">
        <v>883</v>
      </c>
      <c r="E1963" t="s">
        <v>133</v>
      </c>
      <c r="F1963" t="s">
        <v>9</v>
      </c>
      <c r="G1963">
        <v>50</v>
      </c>
      <c r="H1963" t="s">
        <v>10</v>
      </c>
      <c r="I1963">
        <v>0</v>
      </c>
      <c r="J1963" t="s">
        <v>11</v>
      </c>
      <c r="K1963" s="21">
        <v>22599</v>
      </c>
    </row>
    <row r="1964" spans="1:11" x14ac:dyDescent="0.25">
      <c r="A1964">
        <v>35995</v>
      </c>
      <c r="B1964" t="s">
        <v>1045</v>
      </c>
      <c r="C1964" s="5">
        <v>43564.520833333336</v>
      </c>
      <c r="D1964" t="s">
        <v>883</v>
      </c>
      <c r="E1964" t="s">
        <v>133</v>
      </c>
      <c r="F1964" t="s">
        <v>9</v>
      </c>
      <c r="G1964">
        <v>60</v>
      </c>
      <c r="H1964" t="s">
        <v>10</v>
      </c>
      <c r="J1964" t="s">
        <v>11</v>
      </c>
      <c r="K1964" s="21">
        <v>19158</v>
      </c>
    </row>
    <row r="1965" spans="1:11" x14ac:dyDescent="0.25">
      <c r="A1965">
        <v>20041</v>
      </c>
      <c r="B1965" t="s">
        <v>681</v>
      </c>
      <c r="C1965" s="5">
        <v>43567.395833333336</v>
      </c>
      <c r="D1965" t="s">
        <v>883</v>
      </c>
      <c r="E1965" t="s">
        <v>133</v>
      </c>
      <c r="F1965" t="s">
        <v>9</v>
      </c>
      <c r="G1965">
        <v>60</v>
      </c>
      <c r="H1965" t="s">
        <v>10</v>
      </c>
      <c r="J1965" t="s">
        <v>11</v>
      </c>
      <c r="K1965" s="21">
        <v>22599</v>
      </c>
    </row>
    <row r="1966" spans="1:11" x14ac:dyDescent="0.25">
      <c r="A1966">
        <v>35336</v>
      </c>
      <c r="B1966" t="s">
        <v>1228</v>
      </c>
      <c r="C1966" s="5">
        <v>43567.458333333336</v>
      </c>
      <c r="D1966" t="s">
        <v>883</v>
      </c>
      <c r="E1966" t="s">
        <v>133</v>
      </c>
      <c r="F1966" t="s">
        <v>9</v>
      </c>
      <c r="G1966">
        <v>60</v>
      </c>
      <c r="H1966" t="s">
        <v>10</v>
      </c>
      <c r="J1966" t="s">
        <v>11</v>
      </c>
      <c r="K1966" s="21">
        <v>11465</v>
      </c>
    </row>
    <row r="1967" spans="1:11" x14ac:dyDescent="0.25">
      <c r="A1967">
        <v>33268</v>
      </c>
      <c r="B1967" t="s">
        <v>397</v>
      </c>
      <c r="C1967" s="5">
        <v>43571.604166666664</v>
      </c>
      <c r="D1967" t="s">
        <v>883</v>
      </c>
      <c r="E1967" t="s">
        <v>133</v>
      </c>
      <c r="F1967" t="s">
        <v>9</v>
      </c>
      <c r="G1967">
        <v>60</v>
      </c>
      <c r="H1967" t="s">
        <v>10</v>
      </c>
      <c r="J1967" t="s">
        <v>11</v>
      </c>
      <c r="K1967" s="21">
        <v>20643</v>
      </c>
    </row>
    <row r="1968" spans="1:11" x14ac:dyDescent="0.25">
      <c r="A1968">
        <v>36387</v>
      </c>
      <c r="B1968" t="s">
        <v>1693</v>
      </c>
      <c r="C1968" s="5">
        <v>43581.4375</v>
      </c>
      <c r="D1968" t="s">
        <v>883</v>
      </c>
      <c r="E1968" t="s">
        <v>133</v>
      </c>
      <c r="F1968" t="s">
        <v>9</v>
      </c>
      <c r="G1968">
        <v>60</v>
      </c>
      <c r="H1968" t="s">
        <v>10</v>
      </c>
      <c r="J1968" t="s">
        <v>11</v>
      </c>
      <c r="K1968" s="21">
        <v>26886</v>
      </c>
    </row>
    <row r="1969" spans="1:11" x14ac:dyDescent="0.25">
      <c r="A1969">
        <v>35560</v>
      </c>
      <c r="B1969" t="s">
        <v>915</v>
      </c>
      <c r="C1969" s="5">
        <v>43581.572916666664</v>
      </c>
      <c r="D1969" t="s">
        <v>883</v>
      </c>
      <c r="E1969" t="s">
        <v>133</v>
      </c>
      <c r="F1969" t="s">
        <v>9</v>
      </c>
      <c r="G1969">
        <v>60</v>
      </c>
      <c r="H1969" t="s">
        <v>10</v>
      </c>
      <c r="J1969" t="s">
        <v>11</v>
      </c>
      <c r="K1969" s="21">
        <v>20860</v>
      </c>
    </row>
    <row r="1970" spans="1:11" x14ac:dyDescent="0.25">
      <c r="A1970">
        <v>12493</v>
      </c>
      <c r="B1970" t="s">
        <v>1612</v>
      </c>
      <c r="C1970" s="5">
        <v>43571.416666666664</v>
      </c>
      <c r="D1970" t="s">
        <v>883</v>
      </c>
      <c r="E1970" t="s">
        <v>133</v>
      </c>
      <c r="F1970" t="s">
        <v>9</v>
      </c>
      <c r="G1970">
        <v>70</v>
      </c>
      <c r="H1970" t="s">
        <v>10</v>
      </c>
      <c r="J1970" t="s">
        <v>11</v>
      </c>
      <c r="K1970" s="21">
        <v>36320</v>
      </c>
    </row>
    <row r="1971" spans="1:11" x14ac:dyDescent="0.25">
      <c r="A1971">
        <v>36052</v>
      </c>
      <c r="B1971" t="s">
        <v>1692</v>
      </c>
      <c r="C1971" s="5">
        <v>43560.364583333336</v>
      </c>
      <c r="D1971" t="s">
        <v>883</v>
      </c>
      <c r="E1971" t="s">
        <v>133</v>
      </c>
      <c r="F1971" t="s">
        <v>9</v>
      </c>
      <c r="G1971">
        <v>75</v>
      </c>
      <c r="H1971" t="s">
        <v>10</v>
      </c>
      <c r="I1971">
        <v>0</v>
      </c>
      <c r="J1971" t="s">
        <v>11</v>
      </c>
      <c r="K1971" s="21">
        <v>22846</v>
      </c>
    </row>
    <row r="1972" spans="1:11" x14ac:dyDescent="0.25">
      <c r="A1972">
        <v>22340</v>
      </c>
      <c r="B1972" t="s">
        <v>680</v>
      </c>
      <c r="C1972" s="5">
        <v>43564.59375</v>
      </c>
      <c r="D1972" t="s">
        <v>883</v>
      </c>
      <c r="E1972" t="s">
        <v>133</v>
      </c>
      <c r="F1972" t="s">
        <v>9</v>
      </c>
      <c r="G1972">
        <v>75</v>
      </c>
      <c r="H1972" t="s">
        <v>10</v>
      </c>
      <c r="J1972" t="s">
        <v>11</v>
      </c>
      <c r="K1972" s="21">
        <v>11385</v>
      </c>
    </row>
    <row r="1973" spans="1:11" x14ac:dyDescent="0.25">
      <c r="A1973">
        <v>33330</v>
      </c>
      <c r="B1973" t="s">
        <v>872</v>
      </c>
      <c r="C1973" s="5">
        <v>43581.364583333336</v>
      </c>
      <c r="D1973" t="s">
        <v>883</v>
      </c>
      <c r="E1973" t="s">
        <v>133</v>
      </c>
      <c r="F1973" t="s">
        <v>9</v>
      </c>
      <c r="G1973">
        <v>75</v>
      </c>
      <c r="H1973" t="s">
        <v>10</v>
      </c>
      <c r="I1973">
        <v>0</v>
      </c>
      <c r="J1973" t="s">
        <v>11</v>
      </c>
      <c r="K1973" s="21">
        <v>31458</v>
      </c>
    </row>
    <row r="1974" spans="1:11" x14ac:dyDescent="0.25">
      <c r="A1974">
        <v>36068</v>
      </c>
      <c r="B1974" t="s">
        <v>790</v>
      </c>
      <c r="C1974" s="5">
        <v>43557.520833333336</v>
      </c>
      <c r="D1974" t="s">
        <v>883</v>
      </c>
      <c r="E1974" t="s">
        <v>133</v>
      </c>
      <c r="F1974" t="s">
        <v>9</v>
      </c>
      <c r="G1974">
        <v>80</v>
      </c>
      <c r="H1974" t="s">
        <v>10</v>
      </c>
      <c r="I1974">
        <v>0</v>
      </c>
      <c r="J1974" t="s">
        <v>11</v>
      </c>
      <c r="K1974" s="21">
        <v>18872</v>
      </c>
    </row>
    <row r="1975" spans="1:11" x14ac:dyDescent="0.25">
      <c r="A1975">
        <v>35810</v>
      </c>
      <c r="B1975" t="s">
        <v>950</v>
      </c>
      <c r="C1975" s="5">
        <v>43557.614583333336</v>
      </c>
      <c r="D1975" t="s">
        <v>883</v>
      </c>
      <c r="E1975" t="s">
        <v>133</v>
      </c>
      <c r="F1975" t="s">
        <v>9</v>
      </c>
      <c r="G1975">
        <v>90</v>
      </c>
      <c r="H1975" t="s">
        <v>10</v>
      </c>
      <c r="I1975">
        <v>0</v>
      </c>
      <c r="J1975" t="s">
        <v>11</v>
      </c>
      <c r="K1975" s="21">
        <v>36978</v>
      </c>
    </row>
    <row r="1976" spans="1:11" x14ac:dyDescent="0.25">
      <c r="A1976">
        <v>9984</v>
      </c>
      <c r="B1976" t="s">
        <v>1691</v>
      </c>
      <c r="C1976" s="5">
        <v>43578.541666666664</v>
      </c>
      <c r="D1976" t="s">
        <v>883</v>
      </c>
      <c r="E1976" t="s">
        <v>133</v>
      </c>
      <c r="F1976" t="s">
        <v>9</v>
      </c>
      <c r="G1976">
        <v>90</v>
      </c>
      <c r="H1976" t="s">
        <v>10</v>
      </c>
      <c r="J1976" t="s">
        <v>11</v>
      </c>
      <c r="K1976" s="21">
        <v>27615</v>
      </c>
    </row>
    <row r="1977" spans="1:11" x14ac:dyDescent="0.25">
      <c r="A1977">
        <v>9984</v>
      </c>
      <c r="B1977" t="s">
        <v>1691</v>
      </c>
      <c r="C1977" s="5">
        <v>43557.46875</v>
      </c>
      <c r="D1977" t="s">
        <v>883</v>
      </c>
      <c r="E1977" t="s">
        <v>133</v>
      </c>
      <c r="F1977" t="s">
        <v>9</v>
      </c>
      <c r="G1977">
        <v>105</v>
      </c>
      <c r="H1977" t="s">
        <v>10</v>
      </c>
      <c r="I1977">
        <v>0</v>
      </c>
      <c r="J1977" t="s">
        <v>11</v>
      </c>
      <c r="K1977" s="21">
        <v>27615</v>
      </c>
    </row>
    <row r="1978" spans="1:11" x14ac:dyDescent="0.25">
      <c r="A1978">
        <v>36387</v>
      </c>
      <c r="B1978" t="s">
        <v>1693</v>
      </c>
      <c r="C1978" s="5">
        <v>43564.427083333336</v>
      </c>
      <c r="D1978" t="s">
        <v>883</v>
      </c>
      <c r="E1978" t="s">
        <v>133</v>
      </c>
      <c r="F1978" t="s">
        <v>9</v>
      </c>
      <c r="G1978">
        <v>105</v>
      </c>
      <c r="H1978" t="s">
        <v>10</v>
      </c>
      <c r="J1978" t="s">
        <v>11</v>
      </c>
      <c r="K1978" s="21">
        <v>26886</v>
      </c>
    </row>
    <row r="1979" spans="1:11" x14ac:dyDescent="0.25">
      <c r="A1979">
        <v>36338</v>
      </c>
      <c r="B1979" t="s">
        <v>1694</v>
      </c>
      <c r="C1979" s="5">
        <v>43567.572916666664</v>
      </c>
      <c r="D1979" t="s">
        <v>883</v>
      </c>
      <c r="E1979" t="s">
        <v>133</v>
      </c>
      <c r="F1979" t="s">
        <v>9</v>
      </c>
      <c r="G1979">
        <v>105</v>
      </c>
      <c r="H1979" t="s">
        <v>10</v>
      </c>
      <c r="I1979">
        <v>0</v>
      </c>
      <c r="J1979" t="s">
        <v>11</v>
      </c>
      <c r="K1979" s="21">
        <v>22880</v>
      </c>
    </row>
    <row r="1980" spans="1:11" x14ac:dyDescent="0.25">
      <c r="A1980">
        <v>35995</v>
      </c>
      <c r="B1980" t="s">
        <v>1045</v>
      </c>
      <c r="C1980" s="5">
        <v>43585.520833333336</v>
      </c>
      <c r="D1980" t="s">
        <v>883</v>
      </c>
      <c r="E1980" t="s">
        <v>133</v>
      </c>
      <c r="F1980" t="s">
        <v>9</v>
      </c>
      <c r="G1980">
        <v>150</v>
      </c>
      <c r="H1980" t="s">
        <v>10</v>
      </c>
      <c r="I1980">
        <v>0</v>
      </c>
      <c r="J1980" t="s">
        <v>11</v>
      </c>
      <c r="K1980" s="21">
        <v>19158</v>
      </c>
    </row>
    <row r="1981" spans="1:11" x14ac:dyDescent="0.25">
      <c r="A1981">
        <v>11764</v>
      </c>
      <c r="B1981" t="s">
        <v>1707</v>
      </c>
      <c r="C1981" s="5">
        <v>43573.385416666664</v>
      </c>
      <c r="D1981" t="s">
        <v>592</v>
      </c>
      <c r="E1981" t="s">
        <v>133</v>
      </c>
      <c r="F1981" t="s">
        <v>9</v>
      </c>
      <c r="G1981">
        <v>15</v>
      </c>
      <c r="H1981" t="s">
        <v>10</v>
      </c>
      <c r="J1981" t="s">
        <v>11</v>
      </c>
      <c r="K1981" s="21">
        <v>29100</v>
      </c>
    </row>
    <row r="1982" spans="1:11" x14ac:dyDescent="0.25">
      <c r="A1982">
        <v>1083</v>
      </c>
      <c r="B1982" t="s">
        <v>1708</v>
      </c>
      <c r="C1982" s="5">
        <v>43573.416666666664</v>
      </c>
      <c r="D1982" t="s">
        <v>592</v>
      </c>
      <c r="E1982" t="s">
        <v>133</v>
      </c>
      <c r="F1982" t="s">
        <v>9</v>
      </c>
      <c r="G1982">
        <v>15</v>
      </c>
      <c r="H1982" t="s">
        <v>10</v>
      </c>
      <c r="J1982" t="s">
        <v>11</v>
      </c>
      <c r="K1982" s="21">
        <v>29297</v>
      </c>
    </row>
    <row r="1983" spans="1:11" x14ac:dyDescent="0.25">
      <c r="A1983">
        <v>5165</v>
      </c>
      <c r="B1983" t="s">
        <v>50</v>
      </c>
      <c r="C1983" s="5">
        <v>43573.583333333336</v>
      </c>
      <c r="D1983" t="s">
        <v>592</v>
      </c>
      <c r="E1983" t="s">
        <v>133</v>
      </c>
      <c r="F1983" t="s">
        <v>9</v>
      </c>
      <c r="G1983">
        <v>15</v>
      </c>
      <c r="H1983" t="s">
        <v>10</v>
      </c>
      <c r="J1983" t="s">
        <v>11</v>
      </c>
      <c r="K1983" s="21">
        <v>24675</v>
      </c>
    </row>
    <row r="1984" spans="1:11" x14ac:dyDescent="0.25">
      <c r="A1984">
        <v>4487</v>
      </c>
      <c r="B1984" t="s">
        <v>1376</v>
      </c>
      <c r="C1984" s="5">
        <v>43580.625</v>
      </c>
      <c r="D1984" t="s">
        <v>592</v>
      </c>
      <c r="E1984" t="s">
        <v>133</v>
      </c>
      <c r="F1984" t="s">
        <v>9</v>
      </c>
      <c r="G1984">
        <v>15</v>
      </c>
      <c r="H1984" t="s">
        <v>10</v>
      </c>
      <c r="J1984" t="s">
        <v>11</v>
      </c>
      <c r="K1984" s="21">
        <v>18398</v>
      </c>
    </row>
    <row r="1985" spans="1:11" x14ac:dyDescent="0.25">
      <c r="A1985">
        <v>10904</v>
      </c>
      <c r="B1985" t="s">
        <v>1311</v>
      </c>
      <c r="C1985" s="5">
        <v>43580.635416666664</v>
      </c>
      <c r="D1985" t="s">
        <v>592</v>
      </c>
      <c r="E1985" t="s">
        <v>133</v>
      </c>
      <c r="F1985" t="s">
        <v>9</v>
      </c>
      <c r="G1985">
        <v>15</v>
      </c>
      <c r="H1985" t="s">
        <v>10</v>
      </c>
      <c r="J1985" t="s">
        <v>11</v>
      </c>
      <c r="K1985" s="21">
        <v>22881</v>
      </c>
    </row>
    <row r="1986" spans="1:11" x14ac:dyDescent="0.25">
      <c r="A1986">
        <v>14692</v>
      </c>
      <c r="B1986" t="s">
        <v>767</v>
      </c>
      <c r="C1986" s="5">
        <v>43584.479166666664</v>
      </c>
      <c r="D1986" t="s">
        <v>592</v>
      </c>
      <c r="E1986" t="s">
        <v>133</v>
      </c>
      <c r="F1986" t="s">
        <v>9</v>
      </c>
      <c r="G1986">
        <v>15</v>
      </c>
      <c r="H1986" t="s">
        <v>10</v>
      </c>
      <c r="J1986" t="s">
        <v>11</v>
      </c>
      <c r="K1986" s="21">
        <v>36361</v>
      </c>
    </row>
    <row r="1987" spans="1:11" x14ac:dyDescent="0.25">
      <c r="A1987">
        <v>146</v>
      </c>
      <c r="B1987" t="s">
        <v>1697</v>
      </c>
      <c r="C1987" s="5">
        <v>43559.447916666664</v>
      </c>
      <c r="D1987" t="s">
        <v>592</v>
      </c>
      <c r="E1987" t="s">
        <v>133</v>
      </c>
      <c r="F1987" t="s">
        <v>9</v>
      </c>
      <c r="G1987">
        <v>30</v>
      </c>
      <c r="H1987" t="s">
        <v>10</v>
      </c>
      <c r="J1987" t="s">
        <v>11</v>
      </c>
      <c r="K1987" s="21">
        <v>17056</v>
      </c>
    </row>
    <row r="1988" spans="1:11" x14ac:dyDescent="0.25">
      <c r="A1988">
        <v>13454</v>
      </c>
      <c r="B1988" t="s">
        <v>1678</v>
      </c>
      <c r="C1988" s="5">
        <v>43559.520833333336</v>
      </c>
      <c r="D1988" t="s">
        <v>592</v>
      </c>
      <c r="E1988" t="s">
        <v>133</v>
      </c>
      <c r="F1988" t="s">
        <v>9</v>
      </c>
      <c r="G1988">
        <v>30</v>
      </c>
      <c r="H1988" t="s">
        <v>10</v>
      </c>
      <c r="I1988">
        <v>0</v>
      </c>
      <c r="J1988" t="s">
        <v>11</v>
      </c>
      <c r="K1988" s="21">
        <v>29354</v>
      </c>
    </row>
    <row r="1989" spans="1:11" x14ac:dyDescent="0.25">
      <c r="A1989">
        <v>35889</v>
      </c>
      <c r="B1989" t="s">
        <v>992</v>
      </c>
      <c r="C1989" s="5">
        <v>43559.59375</v>
      </c>
      <c r="D1989" t="s">
        <v>592</v>
      </c>
      <c r="E1989" t="s">
        <v>133</v>
      </c>
      <c r="F1989" t="s">
        <v>9</v>
      </c>
      <c r="G1989">
        <v>30</v>
      </c>
      <c r="H1989" t="s">
        <v>10</v>
      </c>
      <c r="J1989" t="s">
        <v>11</v>
      </c>
      <c r="K1989" s="21">
        <v>41888</v>
      </c>
    </row>
    <row r="1990" spans="1:11" x14ac:dyDescent="0.25">
      <c r="A1990">
        <v>9984</v>
      </c>
      <c r="B1990" t="s">
        <v>1691</v>
      </c>
      <c r="C1990" s="5">
        <v>43559.614583333336</v>
      </c>
      <c r="D1990" t="s">
        <v>592</v>
      </c>
      <c r="E1990" t="s">
        <v>133</v>
      </c>
      <c r="F1990" t="s">
        <v>9</v>
      </c>
      <c r="G1990">
        <v>30</v>
      </c>
      <c r="H1990" t="s">
        <v>10</v>
      </c>
      <c r="I1990">
        <v>0</v>
      </c>
      <c r="J1990" t="s">
        <v>11</v>
      </c>
      <c r="K1990" s="21">
        <v>27615</v>
      </c>
    </row>
    <row r="1991" spans="1:11" x14ac:dyDescent="0.25">
      <c r="A1991">
        <v>3520</v>
      </c>
      <c r="B1991" t="s">
        <v>1699</v>
      </c>
      <c r="C1991" s="5">
        <v>43559.625</v>
      </c>
      <c r="D1991" t="s">
        <v>592</v>
      </c>
      <c r="E1991" t="s">
        <v>133</v>
      </c>
      <c r="F1991" t="s">
        <v>9</v>
      </c>
      <c r="G1991">
        <v>30</v>
      </c>
      <c r="H1991" t="s">
        <v>10</v>
      </c>
      <c r="I1991">
        <v>0</v>
      </c>
      <c r="J1991" t="s">
        <v>11</v>
      </c>
      <c r="K1991" s="21">
        <v>33611</v>
      </c>
    </row>
    <row r="1992" spans="1:11" x14ac:dyDescent="0.25">
      <c r="A1992">
        <v>31101</v>
      </c>
      <c r="B1992" t="s">
        <v>670</v>
      </c>
      <c r="C1992" s="5">
        <v>43559.645833333336</v>
      </c>
      <c r="D1992" t="s">
        <v>592</v>
      </c>
      <c r="E1992" t="s">
        <v>133</v>
      </c>
      <c r="F1992" t="s">
        <v>9</v>
      </c>
      <c r="G1992">
        <v>30</v>
      </c>
      <c r="H1992" t="s">
        <v>10</v>
      </c>
      <c r="J1992" t="s">
        <v>11</v>
      </c>
      <c r="K1992" s="21">
        <v>29311</v>
      </c>
    </row>
    <row r="1993" spans="1:11" x14ac:dyDescent="0.25">
      <c r="A1993">
        <v>3901</v>
      </c>
      <c r="B1993" t="s">
        <v>19</v>
      </c>
      <c r="C1993" s="5">
        <v>43563.34375</v>
      </c>
      <c r="D1993" t="s">
        <v>592</v>
      </c>
      <c r="E1993" t="s">
        <v>133</v>
      </c>
      <c r="F1993" t="s">
        <v>9</v>
      </c>
      <c r="G1993">
        <v>30</v>
      </c>
      <c r="H1993" t="s">
        <v>10</v>
      </c>
      <c r="J1993" t="s">
        <v>11</v>
      </c>
      <c r="K1993" s="21">
        <v>35102</v>
      </c>
    </row>
    <row r="1994" spans="1:11" x14ac:dyDescent="0.25">
      <c r="A1994">
        <v>13691</v>
      </c>
      <c r="B1994" t="s">
        <v>559</v>
      </c>
      <c r="C1994" s="5">
        <v>43563.416666666664</v>
      </c>
      <c r="D1994" t="s">
        <v>592</v>
      </c>
      <c r="E1994" t="s">
        <v>133</v>
      </c>
      <c r="F1994" t="s">
        <v>9</v>
      </c>
      <c r="G1994">
        <v>30</v>
      </c>
      <c r="H1994" t="s">
        <v>10</v>
      </c>
      <c r="J1994" t="s">
        <v>11</v>
      </c>
      <c r="K1994" s="21">
        <v>28001</v>
      </c>
    </row>
    <row r="1995" spans="1:11" x14ac:dyDescent="0.25">
      <c r="A1995">
        <v>26364</v>
      </c>
      <c r="B1995" t="s">
        <v>197</v>
      </c>
      <c r="C1995" s="5">
        <v>43563.4375</v>
      </c>
      <c r="D1995" t="s">
        <v>592</v>
      </c>
      <c r="E1995" t="s">
        <v>133</v>
      </c>
      <c r="F1995" t="s">
        <v>9</v>
      </c>
      <c r="G1995">
        <v>30</v>
      </c>
      <c r="H1995" t="s">
        <v>10</v>
      </c>
      <c r="J1995" t="s">
        <v>11</v>
      </c>
      <c r="K1995" s="21">
        <v>23174</v>
      </c>
    </row>
    <row r="1996" spans="1:11" x14ac:dyDescent="0.25">
      <c r="A1996">
        <v>1764</v>
      </c>
      <c r="B1996" t="s">
        <v>1187</v>
      </c>
      <c r="C1996" s="5">
        <v>43563.458333333336</v>
      </c>
      <c r="D1996" t="s">
        <v>592</v>
      </c>
      <c r="E1996" t="s">
        <v>133</v>
      </c>
      <c r="F1996" t="s">
        <v>9</v>
      </c>
      <c r="G1996">
        <v>30</v>
      </c>
      <c r="H1996" t="s">
        <v>10</v>
      </c>
      <c r="J1996" t="s">
        <v>11</v>
      </c>
      <c r="K1996" s="21">
        <v>30753</v>
      </c>
    </row>
    <row r="1997" spans="1:11" x14ac:dyDescent="0.25">
      <c r="A1997">
        <v>12773</v>
      </c>
      <c r="B1997" t="s">
        <v>743</v>
      </c>
      <c r="C1997" s="5">
        <v>43563.479166666664</v>
      </c>
      <c r="D1997" t="s">
        <v>592</v>
      </c>
      <c r="E1997" t="s">
        <v>133</v>
      </c>
      <c r="F1997" t="s">
        <v>9</v>
      </c>
      <c r="G1997">
        <v>30</v>
      </c>
      <c r="H1997" t="s">
        <v>10</v>
      </c>
      <c r="J1997" t="s">
        <v>11</v>
      </c>
      <c r="K1997" s="21">
        <v>21319</v>
      </c>
    </row>
    <row r="1998" spans="1:11" x14ac:dyDescent="0.25">
      <c r="A1998">
        <v>13452</v>
      </c>
      <c r="B1998" t="s">
        <v>1700</v>
      </c>
      <c r="C1998" s="5">
        <v>43563.552083333336</v>
      </c>
      <c r="D1998" t="s">
        <v>592</v>
      </c>
      <c r="E1998" t="s">
        <v>133</v>
      </c>
      <c r="F1998" t="s">
        <v>9</v>
      </c>
      <c r="G1998">
        <v>30</v>
      </c>
      <c r="H1998" t="s">
        <v>10</v>
      </c>
      <c r="J1998" t="s">
        <v>11</v>
      </c>
      <c r="K1998" s="21">
        <v>22993</v>
      </c>
    </row>
    <row r="1999" spans="1:11" x14ac:dyDescent="0.25">
      <c r="A1999">
        <v>5229</v>
      </c>
      <c r="B1999" t="s">
        <v>406</v>
      </c>
      <c r="C1999" s="5">
        <v>43563.604166666664</v>
      </c>
      <c r="D1999" t="s">
        <v>592</v>
      </c>
      <c r="E1999" t="s">
        <v>133</v>
      </c>
      <c r="F1999" t="s">
        <v>9</v>
      </c>
      <c r="G1999">
        <v>30</v>
      </c>
      <c r="H1999" t="s">
        <v>10</v>
      </c>
      <c r="J1999" t="s">
        <v>11</v>
      </c>
      <c r="K1999" s="21">
        <v>31514</v>
      </c>
    </row>
    <row r="2000" spans="1:11" x14ac:dyDescent="0.25">
      <c r="A2000">
        <v>3282</v>
      </c>
      <c r="B2000" t="s">
        <v>1184</v>
      </c>
      <c r="C2000" s="5">
        <v>43563.625</v>
      </c>
      <c r="D2000" t="s">
        <v>592</v>
      </c>
      <c r="E2000" t="s">
        <v>133</v>
      </c>
      <c r="F2000" t="s">
        <v>9</v>
      </c>
      <c r="G2000">
        <v>30</v>
      </c>
      <c r="H2000" t="s">
        <v>10</v>
      </c>
      <c r="J2000" t="s">
        <v>11</v>
      </c>
      <c r="K2000" s="21">
        <v>22902</v>
      </c>
    </row>
    <row r="2001" spans="1:11" x14ac:dyDescent="0.25">
      <c r="A2001">
        <v>2158</v>
      </c>
      <c r="B2001" t="s">
        <v>73</v>
      </c>
      <c r="C2001" s="5">
        <v>43566.40625</v>
      </c>
      <c r="D2001" t="s">
        <v>592</v>
      </c>
      <c r="E2001" t="s">
        <v>133</v>
      </c>
      <c r="F2001" t="s">
        <v>9</v>
      </c>
      <c r="G2001">
        <v>30</v>
      </c>
      <c r="H2001" t="s">
        <v>10</v>
      </c>
      <c r="J2001" t="s">
        <v>11</v>
      </c>
      <c r="K2001" s="21">
        <v>32497</v>
      </c>
    </row>
    <row r="2002" spans="1:11" x14ac:dyDescent="0.25">
      <c r="A2002">
        <v>138</v>
      </c>
      <c r="B2002" t="s">
        <v>1499</v>
      </c>
      <c r="C2002" s="5">
        <v>43566.46875</v>
      </c>
      <c r="D2002" t="s">
        <v>592</v>
      </c>
      <c r="E2002" t="s">
        <v>133</v>
      </c>
      <c r="F2002" t="s">
        <v>9</v>
      </c>
      <c r="G2002">
        <v>30</v>
      </c>
      <c r="H2002" t="s">
        <v>10</v>
      </c>
      <c r="I2002">
        <v>0</v>
      </c>
      <c r="J2002" t="s">
        <v>11</v>
      </c>
      <c r="K2002" s="21">
        <v>23342</v>
      </c>
    </row>
    <row r="2003" spans="1:11" x14ac:dyDescent="0.25">
      <c r="A2003">
        <v>25525</v>
      </c>
      <c r="B2003" t="s">
        <v>1701</v>
      </c>
      <c r="C2003" s="5">
        <v>43566.479166666664</v>
      </c>
      <c r="D2003" t="s">
        <v>592</v>
      </c>
      <c r="E2003" t="s">
        <v>133</v>
      </c>
      <c r="F2003" t="s">
        <v>9</v>
      </c>
      <c r="G2003">
        <v>30</v>
      </c>
      <c r="H2003" t="s">
        <v>10</v>
      </c>
      <c r="J2003" t="s">
        <v>11</v>
      </c>
      <c r="K2003" s="21">
        <v>40015</v>
      </c>
    </row>
    <row r="2004" spans="1:11" x14ac:dyDescent="0.25">
      <c r="A2004">
        <v>10379</v>
      </c>
      <c r="B2004" t="s">
        <v>1702</v>
      </c>
      <c r="C2004" s="5">
        <v>43566.520833333336</v>
      </c>
      <c r="D2004" t="s">
        <v>592</v>
      </c>
      <c r="E2004" t="s">
        <v>133</v>
      </c>
      <c r="F2004" t="s">
        <v>9</v>
      </c>
      <c r="G2004">
        <v>30</v>
      </c>
      <c r="H2004" t="s">
        <v>10</v>
      </c>
      <c r="J2004" t="s">
        <v>11</v>
      </c>
      <c r="K2004" s="21">
        <v>24436</v>
      </c>
    </row>
    <row r="2005" spans="1:11" x14ac:dyDescent="0.25">
      <c r="A2005">
        <v>10620</v>
      </c>
      <c r="B2005" t="s">
        <v>81</v>
      </c>
      <c r="C2005" s="5">
        <v>43566.541666666664</v>
      </c>
      <c r="D2005" t="s">
        <v>592</v>
      </c>
      <c r="E2005" t="s">
        <v>133</v>
      </c>
      <c r="F2005" t="s">
        <v>9</v>
      </c>
      <c r="G2005">
        <v>30</v>
      </c>
      <c r="H2005" t="s">
        <v>10</v>
      </c>
      <c r="J2005" t="s">
        <v>11</v>
      </c>
      <c r="K2005" s="21">
        <v>22892</v>
      </c>
    </row>
    <row r="2006" spans="1:11" x14ac:dyDescent="0.25">
      <c r="A2006">
        <v>29581</v>
      </c>
      <c r="B2006" t="s">
        <v>463</v>
      </c>
      <c r="C2006" s="5">
        <v>43566.583333333336</v>
      </c>
      <c r="D2006" t="s">
        <v>592</v>
      </c>
      <c r="E2006" t="s">
        <v>133</v>
      </c>
      <c r="F2006" t="s">
        <v>9</v>
      </c>
      <c r="G2006">
        <v>30</v>
      </c>
      <c r="H2006" t="s">
        <v>10</v>
      </c>
      <c r="J2006" t="s">
        <v>11</v>
      </c>
      <c r="K2006" s="21">
        <v>23733</v>
      </c>
    </row>
    <row r="2007" spans="1:11" x14ac:dyDescent="0.25">
      <c r="A2007">
        <v>13881</v>
      </c>
      <c r="B2007" t="s">
        <v>733</v>
      </c>
      <c r="C2007" s="5">
        <v>43566.604166666664</v>
      </c>
      <c r="D2007" t="s">
        <v>592</v>
      </c>
      <c r="E2007" t="s">
        <v>133</v>
      </c>
      <c r="F2007" t="s">
        <v>9</v>
      </c>
      <c r="G2007">
        <v>30</v>
      </c>
      <c r="H2007" t="s">
        <v>10</v>
      </c>
      <c r="J2007" t="s">
        <v>11</v>
      </c>
      <c r="K2007" s="21">
        <v>22297</v>
      </c>
    </row>
    <row r="2008" spans="1:11" x14ac:dyDescent="0.25">
      <c r="A2008">
        <v>15833</v>
      </c>
      <c r="B2008" t="s">
        <v>641</v>
      </c>
      <c r="C2008" s="5">
        <v>43566.625</v>
      </c>
      <c r="D2008" t="s">
        <v>592</v>
      </c>
      <c r="E2008" t="s">
        <v>133</v>
      </c>
      <c r="F2008" t="s">
        <v>9</v>
      </c>
      <c r="G2008">
        <v>30</v>
      </c>
      <c r="H2008" t="s">
        <v>10</v>
      </c>
      <c r="J2008" t="s">
        <v>11</v>
      </c>
      <c r="K2008" s="21">
        <v>37637</v>
      </c>
    </row>
    <row r="2009" spans="1:11" x14ac:dyDescent="0.25">
      <c r="A2009">
        <v>11497</v>
      </c>
      <c r="B2009" t="s">
        <v>1703</v>
      </c>
      <c r="C2009" s="5">
        <v>43566.645833333336</v>
      </c>
      <c r="D2009" t="s">
        <v>592</v>
      </c>
      <c r="E2009" t="s">
        <v>133</v>
      </c>
      <c r="F2009" t="s">
        <v>9</v>
      </c>
      <c r="G2009">
        <v>30</v>
      </c>
      <c r="H2009" t="s">
        <v>10</v>
      </c>
      <c r="J2009" t="s">
        <v>11</v>
      </c>
      <c r="K2009" s="21">
        <v>37972</v>
      </c>
    </row>
    <row r="2010" spans="1:11" x14ac:dyDescent="0.25">
      <c r="A2010">
        <v>23905</v>
      </c>
      <c r="B2010" t="s">
        <v>912</v>
      </c>
      <c r="C2010" s="5">
        <v>43570.354166666664</v>
      </c>
      <c r="D2010" t="s">
        <v>592</v>
      </c>
      <c r="E2010" t="s">
        <v>133</v>
      </c>
      <c r="F2010" t="s">
        <v>9</v>
      </c>
      <c r="G2010">
        <v>30</v>
      </c>
      <c r="H2010" t="s">
        <v>10</v>
      </c>
      <c r="I2010">
        <v>0</v>
      </c>
      <c r="J2010" t="s">
        <v>11</v>
      </c>
      <c r="K2010" s="21">
        <v>35296</v>
      </c>
    </row>
    <row r="2011" spans="1:11" x14ac:dyDescent="0.25">
      <c r="A2011">
        <v>16696</v>
      </c>
      <c r="B2011" t="s">
        <v>816</v>
      </c>
      <c r="C2011" s="5">
        <v>43570.375</v>
      </c>
      <c r="D2011" t="s">
        <v>592</v>
      </c>
      <c r="E2011" t="s">
        <v>133</v>
      </c>
      <c r="F2011" t="s">
        <v>9</v>
      </c>
      <c r="G2011">
        <v>30</v>
      </c>
      <c r="H2011" t="s">
        <v>10</v>
      </c>
      <c r="J2011" t="s">
        <v>11</v>
      </c>
      <c r="K2011" s="21">
        <v>38976</v>
      </c>
    </row>
    <row r="2012" spans="1:11" x14ac:dyDescent="0.25">
      <c r="A2012">
        <v>17536</v>
      </c>
      <c r="B2012" t="s">
        <v>746</v>
      </c>
      <c r="C2012" s="5">
        <v>43570.395833333336</v>
      </c>
      <c r="D2012" t="s">
        <v>592</v>
      </c>
      <c r="E2012" t="s">
        <v>133</v>
      </c>
      <c r="F2012" t="s">
        <v>9</v>
      </c>
      <c r="G2012">
        <v>30</v>
      </c>
      <c r="H2012" t="s">
        <v>10</v>
      </c>
      <c r="I2012">
        <v>0</v>
      </c>
      <c r="J2012" t="s">
        <v>11</v>
      </c>
      <c r="K2012" s="21">
        <v>30968</v>
      </c>
    </row>
    <row r="2013" spans="1:11" x14ac:dyDescent="0.25">
      <c r="A2013">
        <v>6562</v>
      </c>
      <c r="B2013" t="s">
        <v>389</v>
      </c>
      <c r="C2013" s="5">
        <v>43570.416666666664</v>
      </c>
      <c r="D2013" t="s">
        <v>592</v>
      </c>
      <c r="E2013" t="s">
        <v>133</v>
      </c>
      <c r="F2013" t="s">
        <v>9</v>
      </c>
      <c r="G2013">
        <v>30</v>
      </c>
      <c r="H2013" t="s">
        <v>10</v>
      </c>
      <c r="J2013" t="s">
        <v>11</v>
      </c>
      <c r="K2013" s="21">
        <v>33421</v>
      </c>
    </row>
    <row r="2014" spans="1:11" x14ac:dyDescent="0.25">
      <c r="A2014">
        <v>10879</v>
      </c>
      <c r="B2014" t="s">
        <v>408</v>
      </c>
      <c r="C2014" s="5">
        <v>43570.458333333336</v>
      </c>
      <c r="D2014" t="s">
        <v>592</v>
      </c>
      <c r="E2014" t="s">
        <v>133</v>
      </c>
      <c r="F2014" t="s">
        <v>9</v>
      </c>
      <c r="G2014">
        <v>30</v>
      </c>
      <c r="H2014" t="s">
        <v>10</v>
      </c>
      <c r="J2014" t="s">
        <v>11</v>
      </c>
      <c r="K2014" s="21">
        <v>34941</v>
      </c>
    </row>
    <row r="2015" spans="1:11" x14ac:dyDescent="0.25">
      <c r="A2015">
        <v>11112</v>
      </c>
      <c r="B2015" t="s">
        <v>371</v>
      </c>
      <c r="C2015" s="5">
        <v>43570.479166666664</v>
      </c>
      <c r="D2015" t="s">
        <v>592</v>
      </c>
      <c r="E2015" t="s">
        <v>133</v>
      </c>
      <c r="F2015" t="s">
        <v>9</v>
      </c>
      <c r="G2015">
        <v>30</v>
      </c>
      <c r="H2015" t="s">
        <v>10</v>
      </c>
      <c r="J2015" t="s">
        <v>11</v>
      </c>
      <c r="K2015" s="21">
        <v>18917</v>
      </c>
    </row>
    <row r="2016" spans="1:11" x14ac:dyDescent="0.25">
      <c r="A2016">
        <v>32309</v>
      </c>
      <c r="B2016" t="s">
        <v>952</v>
      </c>
      <c r="C2016" s="5">
        <v>43570.510416666664</v>
      </c>
      <c r="D2016" t="s">
        <v>592</v>
      </c>
      <c r="E2016" t="s">
        <v>133</v>
      </c>
      <c r="F2016" t="s">
        <v>9</v>
      </c>
      <c r="G2016">
        <v>30</v>
      </c>
      <c r="H2016" t="s">
        <v>10</v>
      </c>
      <c r="I2016">
        <v>0</v>
      </c>
      <c r="J2016" t="s">
        <v>11</v>
      </c>
      <c r="K2016" s="21">
        <v>19175</v>
      </c>
    </row>
    <row r="2017" spans="1:11" x14ac:dyDescent="0.25">
      <c r="A2017">
        <v>13970</v>
      </c>
      <c r="B2017" t="s">
        <v>1705</v>
      </c>
      <c r="C2017" s="5">
        <v>43570.520833333336</v>
      </c>
      <c r="D2017" t="s">
        <v>592</v>
      </c>
      <c r="E2017" t="s">
        <v>133</v>
      </c>
      <c r="F2017" t="s">
        <v>9</v>
      </c>
      <c r="G2017">
        <v>30</v>
      </c>
      <c r="H2017" t="s">
        <v>10</v>
      </c>
      <c r="J2017" t="s">
        <v>11</v>
      </c>
      <c r="K2017" s="21">
        <v>12122</v>
      </c>
    </row>
    <row r="2018" spans="1:11" x14ac:dyDescent="0.25">
      <c r="A2018">
        <v>32310</v>
      </c>
      <c r="B2018" t="s">
        <v>1706</v>
      </c>
      <c r="C2018" s="5">
        <v>43570.541666666664</v>
      </c>
      <c r="D2018" t="s">
        <v>592</v>
      </c>
      <c r="E2018" t="s">
        <v>133</v>
      </c>
      <c r="F2018" t="s">
        <v>9</v>
      </c>
      <c r="G2018">
        <v>30</v>
      </c>
      <c r="H2018" t="s">
        <v>10</v>
      </c>
      <c r="J2018" t="s">
        <v>11</v>
      </c>
      <c r="K2018" s="21">
        <v>22107</v>
      </c>
    </row>
    <row r="2019" spans="1:11" x14ac:dyDescent="0.25">
      <c r="A2019">
        <v>11306</v>
      </c>
      <c r="B2019" t="s">
        <v>740</v>
      </c>
      <c r="C2019" s="5">
        <v>43570.625</v>
      </c>
      <c r="D2019" t="s">
        <v>592</v>
      </c>
      <c r="E2019" t="s">
        <v>133</v>
      </c>
      <c r="F2019" t="s">
        <v>9</v>
      </c>
      <c r="G2019">
        <v>30</v>
      </c>
      <c r="H2019" t="s">
        <v>10</v>
      </c>
      <c r="J2019" t="s">
        <v>11</v>
      </c>
      <c r="K2019" s="21">
        <v>31209</v>
      </c>
    </row>
    <row r="2020" spans="1:11" x14ac:dyDescent="0.25">
      <c r="A2020">
        <v>33380</v>
      </c>
      <c r="B2020" t="s">
        <v>991</v>
      </c>
      <c r="C2020" s="5">
        <v>43573.364583333336</v>
      </c>
      <c r="D2020" t="s">
        <v>592</v>
      </c>
      <c r="E2020" t="s">
        <v>133</v>
      </c>
      <c r="F2020" t="s">
        <v>9</v>
      </c>
      <c r="G2020">
        <v>30</v>
      </c>
      <c r="H2020" t="s">
        <v>10</v>
      </c>
      <c r="J2020" t="s">
        <v>11</v>
      </c>
      <c r="K2020" s="21">
        <v>34151</v>
      </c>
    </row>
    <row r="2021" spans="1:11" x14ac:dyDescent="0.25">
      <c r="A2021">
        <v>1421</v>
      </c>
      <c r="B2021" t="s">
        <v>1685</v>
      </c>
      <c r="C2021" s="5">
        <v>43573.395833333336</v>
      </c>
      <c r="D2021" t="s">
        <v>592</v>
      </c>
      <c r="E2021" t="s">
        <v>133</v>
      </c>
      <c r="F2021" t="s">
        <v>9</v>
      </c>
      <c r="G2021">
        <v>30</v>
      </c>
      <c r="H2021" t="s">
        <v>10</v>
      </c>
      <c r="J2021" t="s">
        <v>11</v>
      </c>
      <c r="K2021" s="21">
        <v>24022</v>
      </c>
    </row>
    <row r="2022" spans="1:11" x14ac:dyDescent="0.25">
      <c r="A2022">
        <v>12593</v>
      </c>
      <c r="B2022" t="s">
        <v>341</v>
      </c>
      <c r="C2022" s="5">
        <v>43573.458333333336</v>
      </c>
      <c r="D2022" t="s">
        <v>592</v>
      </c>
      <c r="E2022" t="s">
        <v>133</v>
      </c>
      <c r="F2022" t="s">
        <v>9</v>
      </c>
      <c r="G2022">
        <v>30</v>
      </c>
      <c r="H2022" t="s">
        <v>10</v>
      </c>
      <c r="J2022" t="s">
        <v>11</v>
      </c>
      <c r="K2022" s="21">
        <v>34288</v>
      </c>
    </row>
    <row r="2023" spans="1:11" x14ac:dyDescent="0.25">
      <c r="A2023">
        <v>17024</v>
      </c>
      <c r="B2023" t="s">
        <v>1686</v>
      </c>
      <c r="C2023" s="5">
        <v>43573.479166666664</v>
      </c>
      <c r="D2023" t="s">
        <v>592</v>
      </c>
      <c r="E2023" t="s">
        <v>133</v>
      </c>
      <c r="F2023" t="s">
        <v>9</v>
      </c>
      <c r="G2023">
        <v>30</v>
      </c>
      <c r="H2023" t="s">
        <v>10</v>
      </c>
      <c r="J2023" t="s">
        <v>11</v>
      </c>
      <c r="K2023" s="21">
        <v>33750</v>
      </c>
    </row>
    <row r="2024" spans="1:11" x14ac:dyDescent="0.25">
      <c r="A2024">
        <v>23962</v>
      </c>
      <c r="B2024" t="s">
        <v>850</v>
      </c>
      <c r="C2024" s="5">
        <v>43573.520833333336</v>
      </c>
      <c r="D2024" t="s">
        <v>592</v>
      </c>
      <c r="E2024" t="s">
        <v>133</v>
      </c>
      <c r="F2024" t="s">
        <v>9</v>
      </c>
      <c r="G2024">
        <v>30</v>
      </c>
      <c r="H2024" t="s">
        <v>10</v>
      </c>
      <c r="J2024" t="s">
        <v>11</v>
      </c>
      <c r="K2024" s="21">
        <v>35135</v>
      </c>
    </row>
    <row r="2025" spans="1:11" x14ac:dyDescent="0.25">
      <c r="A2025">
        <v>12711</v>
      </c>
      <c r="B2025" t="s">
        <v>1310</v>
      </c>
      <c r="C2025" s="5">
        <v>43573.541666666664</v>
      </c>
      <c r="D2025" t="s">
        <v>592</v>
      </c>
      <c r="E2025" t="s">
        <v>133</v>
      </c>
      <c r="F2025" t="s">
        <v>9</v>
      </c>
      <c r="G2025">
        <v>30</v>
      </c>
      <c r="H2025" t="s">
        <v>10</v>
      </c>
      <c r="J2025" t="s">
        <v>11</v>
      </c>
      <c r="K2025" s="21">
        <v>32261</v>
      </c>
    </row>
    <row r="2026" spans="1:11" x14ac:dyDescent="0.25">
      <c r="A2026">
        <v>32621</v>
      </c>
      <c r="B2026" t="s">
        <v>1709</v>
      </c>
      <c r="C2026" s="5">
        <v>43573.5625</v>
      </c>
      <c r="D2026" t="s">
        <v>592</v>
      </c>
      <c r="E2026" t="s">
        <v>133</v>
      </c>
      <c r="F2026" t="s">
        <v>9</v>
      </c>
      <c r="G2026">
        <v>30</v>
      </c>
      <c r="H2026" t="s">
        <v>10</v>
      </c>
      <c r="J2026" t="s">
        <v>11</v>
      </c>
      <c r="K2026" s="21">
        <v>18799</v>
      </c>
    </row>
    <row r="2027" spans="1:11" x14ac:dyDescent="0.25">
      <c r="A2027">
        <v>25394</v>
      </c>
      <c r="B2027" t="s">
        <v>1094</v>
      </c>
      <c r="C2027" s="5">
        <v>43580.572916666664</v>
      </c>
      <c r="D2027" t="s">
        <v>592</v>
      </c>
      <c r="E2027" t="s">
        <v>133</v>
      </c>
      <c r="F2027" t="s">
        <v>9</v>
      </c>
      <c r="G2027">
        <v>30</v>
      </c>
      <c r="H2027" t="s">
        <v>10</v>
      </c>
      <c r="J2027" t="s">
        <v>11</v>
      </c>
      <c r="K2027" s="21">
        <v>21684</v>
      </c>
    </row>
    <row r="2028" spans="1:11" x14ac:dyDescent="0.25">
      <c r="A2028">
        <v>10042</v>
      </c>
      <c r="B2028" t="s">
        <v>19</v>
      </c>
      <c r="C2028" s="5">
        <v>43580.645833333336</v>
      </c>
      <c r="D2028" t="s">
        <v>592</v>
      </c>
      <c r="E2028" t="s">
        <v>133</v>
      </c>
      <c r="F2028" t="s">
        <v>9</v>
      </c>
      <c r="G2028">
        <v>30</v>
      </c>
      <c r="H2028" t="s">
        <v>10</v>
      </c>
      <c r="J2028" t="s">
        <v>11</v>
      </c>
      <c r="K2028" s="21">
        <v>34784</v>
      </c>
    </row>
    <row r="2029" spans="1:11" x14ac:dyDescent="0.25">
      <c r="A2029">
        <v>24895</v>
      </c>
      <c r="B2029" t="s">
        <v>554</v>
      </c>
      <c r="C2029" s="5">
        <v>43584.458333333336</v>
      </c>
      <c r="D2029" t="s">
        <v>592</v>
      </c>
      <c r="E2029" t="s">
        <v>133</v>
      </c>
      <c r="F2029" t="s">
        <v>9</v>
      </c>
      <c r="G2029">
        <v>30</v>
      </c>
      <c r="H2029" t="s">
        <v>10</v>
      </c>
      <c r="J2029" t="s">
        <v>11</v>
      </c>
      <c r="K2029" s="21">
        <v>28970</v>
      </c>
    </row>
    <row r="2030" spans="1:11" x14ac:dyDescent="0.25">
      <c r="A2030">
        <v>5418</v>
      </c>
      <c r="B2030" t="s">
        <v>1180</v>
      </c>
      <c r="C2030" s="5">
        <v>43584.489583333336</v>
      </c>
      <c r="D2030" t="s">
        <v>592</v>
      </c>
      <c r="E2030" t="s">
        <v>133</v>
      </c>
      <c r="F2030" t="s">
        <v>9</v>
      </c>
      <c r="G2030">
        <v>30</v>
      </c>
      <c r="H2030" t="s">
        <v>10</v>
      </c>
      <c r="J2030" t="s">
        <v>11</v>
      </c>
      <c r="K2030" s="21">
        <v>28206</v>
      </c>
    </row>
    <row r="2031" spans="1:11" x14ac:dyDescent="0.25">
      <c r="A2031">
        <v>2980</v>
      </c>
      <c r="B2031" t="s">
        <v>644</v>
      </c>
      <c r="C2031" s="5">
        <v>43584.520833333336</v>
      </c>
      <c r="D2031" t="s">
        <v>592</v>
      </c>
      <c r="E2031" t="s">
        <v>133</v>
      </c>
      <c r="F2031" t="s">
        <v>9</v>
      </c>
      <c r="G2031">
        <v>30</v>
      </c>
      <c r="H2031" t="s">
        <v>10</v>
      </c>
      <c r="J2031" t="s">
        <v>11</v>
      </c>
      <c r="K2031" s="21">
        <v>20652</v>
      </c>
    </row>
    <row r="2032" spans="1:11" x14ac:dyDescent="0.25">
      <c r="A2032">
        <v>7893</v>
      </c>
      <c r="B2032" t="s">
        <v>813</v>
      </c>
      <c r="C2032" s="5">
        <v>43584.625</v>
      </c>
      <c r="D2032" t="s">
        <v>592</v>
      </c>
      <c r="E2032" t="s">
        <v>133</v>
      </c>
      <c r="F2032" t="s">
        <v>9</v>
      </c>
      <c r="G2032">
        <v>30</v>
      </c>
      <c r="H2032" t="s">
        <v>10</v>
      </c>
      <c r="J2032" t="s">
        <v>11</v>
      </c>
      <c r="K2032" s="21">
        <v>34156</v>
      </c>
    </row>
    <row r="2033" spans="1:11" x14ac:dyDescent="0.25">
      <c r="A2033">
        <v>7177</v>
      </c>
      <c r="B2033" t="s">
        <v>225</v>
      </c>
      <c r="C2033" s="5">
        <v>43584.645833333336</v>
      </c>
      <c r="D2033" t="s">
        <v>592</v>
      </c>
      <c r="E2033" t="s">
        <v>133</v>
      </c>
      <c r="F2033" t="s">
        <v>9</v>
      </c>
      <c r="G2033">
        <v>30</v>
      </c>
      <c r="H2033" t="s">
        <v>10</v>
      </c>
      <c r="J2033" t="s">
        <v>11</v>
      </c>
      <c r="K2033" s="21">
        <v>32081</v>
      </c>
    </row>
    <row r="2034" spans="1:11" x14ac:dyDescent="0.25">
      <c r="A2034">
        <v>36261</v>
      </c>
      <c r="B2034" t="s">
        <v>1022</v>
      </c>
      <c r="C2034" s="5">
        <v>43559.364583333336</v>
      </c>
      <c r="D2034" t="s">
        <v>592</v>
      </c>
      <c r="E2034" t="s">
        <v>133</v>
      </c>
      <c r="F2034" t="s">
        <v>9</v>
      </c>
      <c r="G2034">
        <v>45</v>
      </c>
      <c r="H2034" t="s">
        <v>10</v>
      </c>
      <c r="J2034" t="s">
        <v>11</v>
      </c>
      <c r="K2034" s="21">
        <v>41814</v>
      </c>
    </row>
    <row r="2035" spans="1:11" x14ac:dyDescent="0.25">
      <c r="A2035">
        <v>4253</v>
      </c>
      <c r="B2035" t="s">
        <v>1696</v>
      </c>
      <c r="C2035" s="5">
        <v>43559.395833333336</v>
      </c>
      <c r="D2035" t="s">
        <v>592</v>
      </c>
      <c r="E2035" t="s">
        <v>133</v>
      </c>
      <c r="F2035" t="s">
        <v>9</v>
      </c>
      <c r="G2035">
        <v>45</v>
      </c>
      <c r="H2035" t="s">
        <v>10</v>
      </c>
      <c r="I2035">
        <v>0</v>
      </c>
      <c r="J2035" t="s">
        <v>11</v>
      </c>
      <c r="K2035" s="21">
        <v>32727</v>
      </c>
    </row>
    <row r="2036" spans="1:11" x14ac:dyDescent="0.25">
      <c r="A2036">
        <v>9759</v>
      </c>
      <c r="B2036" t="s">
        <v>1698</v>
      </c>
      <c r="C2036" s="5">
        <v>43559.46875</v>
      </c>
      <c r="D2036" t="s">
        <v>592</v>
      </c>
      <c r="E2036" t="s">
        <v>133</v>
      </c>
      <c r="F2036" t="s">
        <v>9</v>
      </c>
      <c r="G2036">
        <v>45</v>
      </c>
      <c r="H2036" t="s">
        <v>10</v>
      </c>
      <c r="I2036">
        <v>0</v>
      </c>
      <c r="J2036" t="s">
        <v>11</v>
      </c>
      <c r="K2036" s="21">
        <v>37384</v>
      </c>
    </row>
    <row r="2037" spans="1:11" x14ac:dyDescent="0.25">
      <c r="A2037">
        <v>11260</v>
      </c>
      <c r="B2037" t="s">
        <v>651</v>
      </c>
      <c r="C2037" s="5">
        <v>43563.572916666664</v>
      </c>
      <c r="D2037" t="s">
        <v>592</v>
      </c>
      <c r="E2037" t="s">
        <v>133</v>
      </c>
      <c r="F2037" t="s">
        <v>9</v>
      </c>
      <c r="G2037">
        <v>45</v>
      </c>
      <c r="H2037" t="s">
        <v>10</v>
      </c>
      <c r="I2037">
        <v>0</v>
      </c>
      <c r="J2037" t="s">
        <v>11</v>
      </c>
      <c r="K2037" s="21">
        <v>26085</v>
      </c>
    </row>
    <row r="2038" spans="1:11" x14ac:dyDescent="0.25">
      <c r="A2038">
        <v>6111</v>
      </c>
      <c r="B2038" t="s">
        <v>466</v>
      </c>
      <c r="C2038" s="5">
        <v>43564.604166666664</v>
      </c>
      <c r="D2038" t="s">
        <v>592</v>
      </c>
      <c r="E2038" t="s">
        <v>133</v>
      </c>
      <c r="F2038" t="s">
        <v>9</v>
      </c>
      <c r="G2038">
        <v>45</v>
      </c>
      <c r="H2038" t="s">
        <v>10</v>
      </c>
      <c r="I2038">
        <v>0</v>
      </c>
      <c r="J2038" t="s">
        <v>11</v>
      </c>
      <c r="K2038" s="21">
        <v>21508</v>
      </c>
    </row>
    <row r="2039" spans="1:11" x14ac:dyDescent="0.25">
      <c r="A2039">
        <v>2157</v>
      </c>
      <c r="B2039" t="s">
        <v>73</v>
      </c>
      <c r="C2039" s="5">
        <v>43566.385416666664</v>
      </c>
      <c r="D2039" t="s">
        <v>592</v>
      </c>
      <c r="E2039" t="s">
        <v>133</v>
      </c>
      <c r="F2039" t="s">
        <v>9</v>
      </c>
      <c r="G2039">
        <v>45</v>
      </c>
      <c r="H2039" t="s">
        <v>10</v>
      </c>
      <c r="I2039">
        <v>0</v>
      </c>
      <c r="J2039" t="s">
        <v>11</v>
      </c>
      <c r="K2039" s="21">
        <v>32497</v>
      </c>
    </row>
    <row r="2040" spans="1:11" x14ac:dyDescent="0.25">
      <c r="A2040">
        <v>10436</v>
      </c>
      <c r="B2040" t="s">
        <v>1682</v>
      </c>
      <c r="C2040" s="5">
        <v>43566.427083333336</v>
      </c>
      <c r="D2040" t="s">
        <v>592</v>
      </c>
      <c r="E2040" t="s">
        <v>133</v>
      </c>
      <c r="F2040" t="s">
        <v>9</v>
      </c>
      <c r="G2040">
        <v>45</v>
      </c>
      <c r="H2040" t="s">
        <v>10</v>
      </c>
      <c r="I2040">
        <v>0</v>
      </c>
      <c r="J2040" t="s">
        <v>11</v>
      </c>
      <c r="K2040" s="21">
        <v>34906</v>
      </c>
    </row>
    <row r="2041" spans="1:11" x14ac:dyDescent="0.25">
      <c r="A2041">
        <v>31501</v>
      </c>
      <c r="B2041" t="s">
        <v>38</v>
      </c>
      <c r="C2041" s="5">
        <v>43566.5625</v>
      </c>
      <c r="D2041" t="s">
        <v>592</v>
      </c>
      <c r="E2041" t="s">
        <v>133</v>
      </c>
      <c r="F2041" t="s">
        <v>9</v>
      </c>
      <c r="G2041">
        <v>45</v>
      </c>
      <c r="H2041" t="s">
        <v>10</v>
      </c>
      <c r="I2041">
        <v>0</v>
      </c>
      <c r="J2041" t="s">
        <v>11</v>
      </c>
      <c r="K2041" s="21">
        <v>19832</v>
      </c>
    </row>
    <row r="2042" spans="1:11" x14ac:dyDescent="0.25">
      <c r="A2042">
        <v>8137</v>
      </c>
      <c r="B2042" t="s">
        <v>672</v>
      </c>
      <c r="C2042" s="5">
        <v>43570.5625</v>
      </c>
      <c r="D2042" t="s">
        <v>592</v>
      </c>
      <c r="E2042" t="s">
        <v>133</v>
      </c>
      <c r="F2042" t="s">
        <v>9</v>
      </c>
      <c r="G2042">
        <v>45</v>
      </c>
      <c r="H2042" t="s">
        <v>10</v>
      </c>
      <c r="J2042" t="s">
        <v>11</v>
      </c>
      <c r="K2042" s="21">
        <v>33981</v>
      </c>
    </row>
    <row r="2043" spans="1:11" x14ac:dyDescent="0.25">
      <c r="A2043">
        <v>2907</v>
      </c>
      <c r="B2043" t="s">
        <v>851</v>
      </c>
      <c r="C2043" s="5">
        <v>43570.59375</v>
      </c>
      <c r="D2043" t="s">
        <v>592</v>
      </c>
      <c r="E2043" t="s">
        <v>133</v>
      </c>
      <c r="F2043" t="s">
        <v>9</v>
      </c>
      <c r="G2043">
        <v>45</v>
      </c>
      <c r="H2043" t="s">
        <v>10</v>
      </c>
      <c r="J2043" t="s">
        <v>11</v>
      </c>
      <c r="K2043" s="21">
        <v>19152</v>
      </c>
    </row>
    <row r="2044" spans="1:11" x14ac:dyDescent="0.25">
      <c r="A2044">
        <v>17068</v>
      </c>
      <c r="B2044" t="s">
        <v>656</v>
      </c>
      <c r="C2044" s="5">
        <v>43573.427083333336</v>
      </c>
      <c r="D2044" t="s">
        <v>592</v>
      </c>
      <c r="E2044" t="s">
        <v>133</v>
      </c>
      <c r="F2044" t="s">
        <v>9</v>
      </c>
      <c r="G2044">
        <v>45</v>
      </c>
      <c r="H2044" t="s">
        <v>10</v>
      </c>
      <c r="I2044">
        <v>0</v>
      </c>
      <c r="J2044" t="s">
        <v>11</v>
      </c>
      <c r="K2044" s="21">
        <v>36808</v>
      </c>
    </row>
    <row r="2045" spans="1:11" x14ac:dyDescent="0.25">
      <c r="A2045">
        <v>24429</v>
      </c>
      <c r="B2045" t="s">
        <v>593</v>
      </c>
      <c r="C2045" s="5">
        <v>43580.364583333336</v>
      </c>
      <c r="D2045" t="s">
        <v>592</v>
      </c>
      <c r="E2045" t="s">
        <v>133</v>
      </c>
      <c r="F2045" t="s">
        <v>9</v>
      </c>
      <c r="G2045">
        <v>45</v>
      </c>
      <c r="H2045" t="s">
        <v>10</v>
      </c>
      <c r="J2045" t="s">
        <v>11</v>
      </c>
      <c r="K2045" s="21">
        <v>39463</v>
      </c>
    </row>
    <row r="2046" spans="1:11" x14ac:dyDescent="0.25">
      <c r="A2046">
        <v>5586</v>
      </c>
      <c r="B2046" t="s">
        <v>1221</v>
      </c>
      <c r="C2046" s="5">
        <v>43580.416666666664</v>
      </c>
      <c r="D2046" t="s">
        <v>592</v>
      </c>
      <c r="E2046" t="s">
        <v>133</v>
      </c>
      <c r="F2046" t="s">
        <v>9</v>
      </c>
      <c r="G2046">
        <v>45</v>
      </c>
      <c r="H2046" t="s">
        <v>10</v>
      </c>
      <c r="J2046" t="s">
        <v>11</v>
      </c>
      <c r="K2046" s="21">
        <v>24860</v>
      </c>
    </row>
    <row r="2047" spans="1:11" x14ac:dyDescent="0.25">
      <c r="A2047">
        <v>23875</v>
      </c>
      <c r="B2047" t="s">
        <v>34</v>
      </c>
      <c r="C2047" s="5">
        <v>43580.447916666664</v>
      </c>
      <c r="D2047" t="s">
        <v>592</v>
      </c>
      <c r="E2047" t="s">
        <v>133</v>
      </c>
      <c r="F2047" t="s">
        <v>9</v>
      </c>
      <c r="G2047">
        <v>45</v>
      </c>
      <c r="H2047" t="s">
        <v>10</v>
      </c>
      <c r="J2047" t="s">
        <v>11</v>
      </c>
      <c r="K2047" s="21">
        <v>25756</v>
      </c>
    </row>
    <row r="2048" spans="1:11" x14ac:dyDescent="0.25">
      <c r="A2048">
        <v>2477</v>
      </c>
      <c r="B2048" t="s">
        <v>1710</v>
      </c>
      <c r="C2048" s="5">
        <v>43580.541666666664</v>
      </c>
      <c r="D2048" t="s">
        <v>592</v>
      </c>
      <c r="E2048" t="s">
        <v>133</v>
      </c>
      <c r="F2048" t="s">
        <v>9</v>
      </c>
      <c r="G2048">
        <v>45</v>
      </c>
      <c r="H2048" t="s">
        <v>10</v>
      </c>
      <c r="J2048" t="s">
        <v>11</v>
      </c>
      <c r="K2048" s="21">
        <v>26759</v>
      </c>
    </row>
    <row r="2049" spans="1:11" x14ac:dyDescent="0.25">
      <c r="A2049">
        <v>13328</v>
      </c>
      <c r="B2049" t="s">
        <v>1688</v>
      </c>
      <c r="C2049" s="5">
        <v>43580.59375</v>
      </c>
      <c r="D2049" t="s">
        <v>592</v>
      </c>
      <c r="E2049" t="s">
        <v>133</v>
      </c>
      <c r="F2049" t="s">
        <v>9</v>
      </c>
      <c r="G2049">
        <v>45</v>
      </c>
      <c r="H2049" t="s">
        <v>10</v>
      </c>
      <c r="J2049" t="s">
        <v>11</v>
      </c>
      <c r="K2049" s="21">
        <v>29879</v>
      </c>
    </row>
    <row r="2050" spans="1:11" x14ac:dyDescent="0.25">
      <c r="A2050">
        <v>5238</v>
      </c>
      <c r="B2050" t="s">
        <v>1711</v>
      </c>
      <c r="C2050" s="5">
        <v>43584.364583333336</v>
      </c>
      <c r="D2050" t="s">
        <v>592</v>
      </c>
      <c r="E2050" t="s">
        <v>133</v>
      </c>
      <c r="F2050" t="s">
        <v>9</v>
      </c>
      <c r="G2050">
        <v>45</v>
      </c>
      <c r="H2050" t="s">
        <v>10</v>
      </c>
      <c r="I2050">
        <v>0</v>
      </c>
      <c r="J2050" t="s">
        <v>11</v>
      </c>
      <c r="K2050" s="21">
        <v>31293</v>
      </c>
    </row>
    <row r="2051" spans="1:11" x14ac:dyDescent="0.25">
      <c r="A2051">
        <v>6481</v>
      </c>
      <c r="B2051" t="s">
        <v>340</v>
      </c>
      <c r="C2051" s="5">
        <v>43584.4375</v>
      </c>
      <c r="D2051" t="s">
        <v>592</v>
      </c>
      <c r="E2051" t="s">
        <v>133</v>
      </c>
      <c r="F2051" t="s">
        <v>9</v>
      </c>
      <c r="G2051">
        <v>45</v>
      </c>
      <c r="H2051" t="s">
        <v>10</v>
      </c>
      <c r="I2051">
        <v>0</v>
      </c>
      <c r="J2051" t="s">
        <v>11</v>
      </c>
      <c r="K2051" s="21">
        <v>30209</v>
      </c>
    </row>
    <row r="2052" spans="1:11" x14ac:dyDescent="0.25">
      <c r="A2052">
        <v>2007</v>
      </c>
      <c r="B2052" t="s">
        <v>376</v>
      </c>
      <c r="C2052" s="5">
        <v>43584.541666666664</v>
      </c>
      <c r="D2052" t="s">
        <v>592</v>
      </c>
      <c r="E2052" t="s">
        <v>133</v>
      </c>
      <c r="F2052" t="s">
        <v>9</v>
      </c>
      <c r="G2052">
        <v>45</v>
      </c>
      <c r="H2052" t="s">
        <v>10</v>
      </c>
      <c r="J2052" t="s">
        <v>11</v>
      </c>
      <c r="K2052" s="21">
        <v>24745</v>
      </c>
    </row>
    <row r="2053" spans="1:11" x14ac:dyDescent="0.25">
      <c r="A2053">
        <v>33908</v>
      </c>
      <c r="B2053" t="s">
        <v>835</v>
      </c>
      <c r="C2053" s="5">
        <v>43584.572916666664</v>
      </c>
      <c r="D2053" t="s">
        <v>592</v>
      </c>
      <c r="E2053" t="s">
        <v>133</v>
      </c>
      <c r="F2053" t="s">
        <v>9</v>
      </c>
      <c r="G2053">
        <v>45</v>
      </c>
      <c r="H2053" t="s">
        <v>10</v>
      </c>
      <c r="J2053" t="s">
        <v>11</v>
      </c>
      <c r="K2053" s="21">
        <v>32600</v>
      </c>
    </row>
    <row r="2054" spans="1:11" x14ac:dyDescent="0.25">
      <c r="A2054">
        <v>33915</v>
      </c>
      <c r="B2054" t="s">
        <v>447</v>
      </c>
      <c r="C2054" s="5">
        <v>43584.395833333336</v>
      </c>
      <c r="D2054" t="s">
        <v>592</v>
      </c>
      <c r="E2054" t="s">
        <v>133</v>
      </c>
      <c r="F2054" t="s">
        <v>9</v>
      </c>
      <c r="G2054">
        <v>60</v>
      </c>
      <c r="H2054" t="s">
        <v>10</v>
      </c>
      <c r="I2054">
        <v>0</v>
      </c>
      <c r="J2054" t="s">
        <v>11</v>
      </c>
      <c r="K2054" s="21">
        <v>23087</v>
      </c>
    </row>
    <row r="2055" spans="1:11" x14ac:dyDescent="0.25">
      <c r="A2055">
        <v>19750</v>
      </c>
      <c r="B2055" t="s">
        <v>843</v>
      </c>
      <c r="C2055" s="5">
        <v>43559.541666666664</v>
      </c>
      <c r="D2055" t="s">
        <v>592</v>
      </c>
      <c r="E2055" t="s">
        <v>133</v>
      </c>
      <c r="F2055" t="s">
        <v>9</v>
      </c>
      <c r="G2055">
        <v>75</v>
      </c>
      <c r="H2055" t="s">
        <v>10</v>
      </c>
      <c r="I2055">
        <v>0</v>
      </c>
      <c r="J2055" t="s">
        <v>11</v>
      </c>
      <c r="K2055" s="21">
        <v>32804</v>
      </c>
    </row>
    <row r="2056" spans="1:11" x14ac:dyDescent="0.25">
      <c r="A2056">
        <v>33915</v>
      </c>
      <c r="B2056" t="s">
        <v>447</v>
      </c>
      <c r="C2056" s="5">
        <v>43563.364583333336</v>
      </c>
      <c r="D2056" t="s">
        <v>592</v>
      </c>
      <c r="E2056" t="s">
        <v>133</v>
      </c>
      <c r="F2056" t="s">
        <v>9</v>
      </c>
      <c r="G2056">
        <v>75</v>
      </c>
      <c r="H2056" t="s">
        <v>10</v>
      </c>
      <c r="I2056">
        <v>0</v>
      </c>
      <c r="J2056" t="s">
        <v>11</v>
      </c>
      <c r="K2056" s="21">
        <v>23087</v>
      </c>
    </row>
    <row r="2057" spans="1:11" x14ac:dyDescent="0.25">
      <c r="A2057">
        <v>1238</v>
      </c>
      <c r="B2057" t="s">
        <v>738</v>
      </c>
      <c r="C2057" s="5">
        <v>43573.604166666664</v>
      </c>
      <c r="D2057" t="s">
        <v>592</v>
      </c>
      <c r="E2057" t="s">
        <v>133</v>
      </c>
      <c r="F2057" t="s">
        <v>9</v>
      </c>
      <c r="G2057">
        <v>90</v>
      </c>
      <c r="H2057" t="s">
        <v>10</v>
      </c>
      <c r="I2057">
        <v>0</v>
      </c>
      <c r="J2057" t="s">
        <v>11</v>
      </c>
      <c r="K2057" s="21">
        <v>28256</v>
      </c>
    </row>
    <row r="2058" spans="1:11" x14ac:dyDescent="0.25">
      <c r="A2058">
        <v>27942</v>
      </c>
      <c r="B2058" t="s">
        <v>1704</v>
      </c>
      <c r="C2058" s="5">
        <v>43567.5</v>
      </c>
      <c r="D2058" t="s">
        <v>592</v>
      </c>
      <c r="E2058" t="s">
        <v>133</v>
      </c>
      <c r="F2058" t="s">
        <v>9</v>
      </c>
      <c r="G2058">
        <v>120</v>
      </c>
      <c r="H2058" t="s">
        <v>10</v>
      </c>
      <c r="I2058">
        <v>0</v>
      </c>
      <c r="J2058" t="s">
        <v>11</v>
      </c>
      <c r="K2058" s="21">
        <v>39159</v>
      </c>
    </row>
    <row r="2059" spans="1:11" x14ac:dyDescent="0.25">
      <c r="A2059">
        <v>24980</v>
      </c>
      <c r="B2059" t="s">
        <v>484</v>
      </c>
      <c r="C2059" s="5">
        <v>43556.34375</v>
      </c>
      <c r="D2059" t="s">
        <v>125</v>
      </c>
      <c r="E2059" t="s">
        <v>133</v>
      </c>
      <c r="F2059" t="s">
        <v>9</v>
      </c>
      <c r="G2059">
        <v>15</v>
      </c>
      <c r="H2059" t="s">
        <v>10</v>
      </c>
      <c r="I2059">
        <v>0</v>
      </c>
      <c r="J2059" t="s">
        <v>11</v>
      </c>
      <c r="K2059" s="21">
        <v>20390</v>
      </c>
    </row>
    <row r="2060" spans="1:11" x14ac:dyDescent="0.25">
      <c r="A2060">
        <v>1248</v>
      </c>
      <c r="B2060" t="s">
        <v>595</v>
      </c>
      <c r="C2060" s="5">
        <v>43557.40625</v>
      </c>
      <c r="D2060" t="s">
        <v>125</v>
      </c>
      <c r="E2060" t="s">
        <v>133</v>
      </c>
      <c r="F2060" t="s">
        <v>9</v>
      </c>
      <c r="G2060">
        <v>15</v>
      </c>
      <c r="H2060" t="s">
        <v>10</v>
      </c>
      <c r="J2060" t="s">
        <v>11</v>
      </c>
      <c r="K2060" s="21">
        <v>12228</v>
      </c>
    </row>
    <row r="2061" spans="1:11" x14ac:dyDescent="0.25">
      <c r="A2061">
        <v>34465</v>
      </c>
      <c r="B2061" t="s">
        <v>869</v>
      </c>
      <c r="C2061" s="5">
        <v>43557.458333333336</v>
      </c>
      <c r="D2061" t="s">
        <v>125</v>
      </c>
      <c r="E2061" t="s">
        <v>133</v>
      </c>
      <c r="F2061" t="s">
        <v>9</v>
      </c>
      <c r="G2061">
        <v>15</v>
      </c>
      <c r="H2061" t="s">
        <v>10</v>
      </c>
      <c r="J2061" t="s">
        <v>11</v>
      </c>
      <c r="K2061" s="21">
        <v>25852</v>
      </c>
    </row>
    <row r="2062" spans="1:11" x14ac:dyDescent="0.25">
      <c r="A2062">
        <v>33298</v>
      </c>
      <c r="B2062" t="s">
        <v>424</v>
      </c>
      <c r="C2062" s="5">
        <v>43557.5625</v>
      </c>
      <c r="D2062" t="s">
        <v>125</v>
      </c>
      <c r="E2062" t="s">
        <v>133</v>
      </c>
      <c r="F2062" t="s">
        <v>9</v>
      </c>
      <c r="G2062">
        <v>15</v>
      </c>
      <c r="H2062" t="s">
        <v>10</v>
      </c>
      <c r="J2062" t="s">
        <v>11</v>
      </c>
      <c r="K2062" s="21">
        <v>15207</v>
      </c>
    </row>
    <row r="2063" spans="1:11" x14ac:dyDescent="0.25">
      <c r="A2063">
        <v>1232</v>
      </c>
      <c r="B2063" t="s">
        <v>1236</v>
      </c>
      <c r="C2063" s="5">
        <v>43571.479166666664</v>
      </c>
      <c r="D2063" t="s">
        <v>125</v>
      </c>
      <c r="E2063" t="s">
        <v>133</v>
      </c>
      <c r="F2063" t="s">
        <v>9</v>
      </c>
      <c r="G2063">
        <v>15</v>
      </c>
      <c r="H2063" t="s">
        <v>10</v>
      </c>
      <c r="J2063" t="s">
        <v>11</v>
      </c>
      <c r="K2063" s="21">
        <v>21644</v>
      </c>
    </row>
    <row r="2064" spans="1:11" x14ac:dyDescent="0.25">
      <c r="A2064">
        <v>36329</v>
      </c>
      <c r="B2064" t="s">
        <v>1235</v>
      </c>
      <c r="C2064" s="5">
        <v>43571.5</v>
      </c>
      <c r="D2064" t="s">
        <v>125</v>
      </c>
      <c r="E2064" t="s">
        <v>133</v>
      </c>
      <c r="F2064" t="s">
        <v>9</v>
      </c>
      <c r="G2064">
        <v>15</v>
      </c>
      <c r="H2064" t="s">
        <v>10</v>
      </c>
      <c r="J2064" t="s">
        <v>11</v>
      </c>
      <c r="K2064" s="21">
        <v>18597</v>
      </c>
    </row>
    <row r="2065" spans="1:11" x14ac:dyDescent="0.25">
      <c r="A2065">
        <v>20580</v>
      </c>
      <c r="B2065" t="s">
        <v>198</v>
      </c>
      <c r="C2065" s="5">
        <v>43578.416666666664</v>
      </c>
      <c r="D2065" t="s">
        <v>125</v>
      </c>
      <c r="E2065" t="s">
        <v>133</v>
      </c>
      <c r="F2065" t="s">
        <v>9</v>
      </c>
      <c r="G2065">
        <v>15</v>
      </c>
      <c r="H2065" t="s">
        <v>10</v>
      </c>
      <c r="J2065" t="s">
        <v>11</v>
      </c>
      <c r="K2065" s="21">
        <v>23640</v>
      </c>
    </row>
    <row r="2066" spans="1:11" x14ac:dyDescent="0.25">
      <c r="A2066">
        <v>1248</v>
      </c>
      <c r="B2066" t="s">
        <v>595</v>
      </c>
      <c r="C2066" s="5">
        <v>43578.427083333336</v>
      </c>
      <c r="D2066" t="s">
        <v>125</v>
      </c>
      <c r="E2066" t="s">
        <v>133</v>
      </c>
      <c r="F2066" t="s">
        <v>9</v>
      </c>
      <c r="G2066">
        <v>15</v>
      </c>
      <c r="H2066" t="s">
        <v>10</v>
      </c>
      <c r="I2066">
        <v>0</v>
      </c>
      <c r="J2066" t="s">
        <v>11</v>
      </c>
      <c r="K2066" s="21">
        <v>12228</v>
      </c>
    </row>
    <row r="2067" spans="1:11" x14ac:dyDescent="0.25">
      <c r="A2067">
        <v>29687</v>
      </c>
      <c r="B2067" t="s">
        <v>1233</v>
      </c>
      <c r="C2067" s="5">
        <v>43584.541666666664</v>
      </c>
      <c r="D2067" t="s">
        <v>125</v>
      </c>
      <c r="E2067" t="s">
        <v>133</v>
      </c>
      <c r="F2067" t="s">
        <v>9</v>
      </c>
      <c r="G2067">
        <v>15</v>
      </c>
      <c r="H2067" t="s">
        <v>10</v>
      </c>
      <c r="I2067">
        <v>0</v>
      </c>
      <c r="J2067" t="s">
        <v>11</v>
      </c>
      <c r="K2067" s="21">
        <v>19983</v>
      </c>
    </row>
    <row r="2068" spans="1:11" x14ac:dyDescent="0.25">
      <c r="A2068">
        <v>24980</v>
      </c>
      <c r="B2068" t="s">
        <v>484</v>
      </c>
      <c r="C2068" s="5">
        <v>43585.427083333336</v>
      </c>
      <c r="D2068" t="s">
        <v>125</v>
      </c>
      <c r="E2068" t="s">
        <v>133</v>
      </c>
      <c r="F2068" t="s">
        <v>9</v>
      </c>
      <c r="G2068">
        <v>15</v>
      </c>
      <c r="H2068" t="s">
        <v>10</v>
      </c>
      <c r="J2068" t="s">
        <v>11</v>
      </c>
      <c r="K2068" s="21">
        <v>20390</v>
      </c>
    </row>
    <row r="2069" spans="1:11" x14ac:dyDescent="0.25">
      <c r="A2069">
        <v>36282</v>
      </c>
      <c r="B2069" t="s">
        <v>1006</v>
      </c>
      <c r="C2069" s="5">
        <v>43556.385416666664</v>
      </c>
      <c r="D2069" t="s">
        <v>125</v>
      </c>
      <c r="E2069" t="s">
        <v>133</v>
      </c>
      <c r="F2069" t="s">
        <v>9</v>
      </c>
      <c r="G2069">
        <v>30</v>
      </c>
      <c r="H2069" t="s">
        <v>10</v>
      </c>
      <c r="J2069" t="s">
        <v>11</v>
      </c>
      <c r="K2069" s="21">
        <v>22958</v>
      </c>
    </row>
    <row r="2070" spans="1:11" x14ac:dyDescent="0.25">
      <c r="A2070">
        <v>35894</v>
      </c>
      <c r="B2070" t="s">
        <v>22</v>
      </c>
      <c r="C2070" s="5">
        <v>43556.4375</v>
      </c>
      <c r="D2070" t="s">
        <v>125</v>
      </c>
      <c r="E2070" t="s">
        <v>133</v>
      </c>
      <c r="F2070" t="s">
        <v>9</v>
      </c>
      <c r="G2070">
        <v>30</v>
      </c>
      <c r="H2070" t="s">
        <v>10</v>
      </c>
      <c r="J2070" t="s">
        <v>11</v>
      </c>
      <c r="K2070" s="21">
        <v>19207</v>
      </c>
    </row>
    <row r="2071" spans="1:11" x14ac:dyDescent="0.25">
      <c r="A2071">
        <v>27132</v>
      </c>
      <c r="B2071" t="s">
        <v>20</v>
      </c>
      <c r="C2071" s="5">
        <v>43556.520833333336</v>
      </c>
      <c r="D2071" t="s">
        <v>125</v>
      </c>
      <c r="E2071" t="s">
        <v>133</v>
      </c>
      <c r="F2071" t="s">
        <v>9</v>
      </c>
      <c r="G2071">
        <v>30</v>
      </c>
      <c r="H2071" t="s">
        <v>10</v>
      </c>
      <c r="J2071" t="s">
        <v>11</v>
      </c>
      <c r="K2071" s="21">
        <v>33390</v>
      </c>
    </row>
    <row r="2072" spans="1:11" x14ac:dyDescent="0.25">
      <c r="A2072">
        <v>36120</v>
      </c>
      <c r="B2072" t="s">
        <v>958</v>
      </c>
      <c r="C2072" s="5">
        <v>43556.5625</v>
      </c>
      <c r="D2072" t="s">
        <v>125</v>
      </c>
      <c r="E2072" t="s">
        <v>133</v>
      </c>
      <c r="F2072" t="s">
        <v>9</v>
      </c>
      <c r="G2072">
        <v>30</v>
      </c>
      <c r="H2072" t="s">
        <v>10</v>
      </c>
      <c r="J2072" t="s">
        <v>11</v>
      </c>
      <c r="K2072" s="21">
        <v>17251</v>
      </c>
    </row>
    <row r="2073" spans="1:11" x14ac:dyDescent="0.25">
      <c r="A2073">
        <v>33357</v>
      </c>
      <c r="B2073" t="s">
        <v>1144</v>
      </c>
      <c r="C2073" s="5">
        <v>43556.645833333336</v>
      </c>
      <c r="D2073" t="s">
        <v>125</v>
      </c>
      <c r="E2073" t="s">
        <v>133</v>
      </c>
      <c r="F2073" t="s">
        <v>9</v>
      </c>
      <c r="G2073">
        <v>30</v>
      </c>
      <c r="H2073" t="s">
        <v>10</v>
      </c>
      <c r="J2073" t="s">
        <v>11</v>
      </c>
      <c r="K2073" s="21">
        <v>15269</v>
      </c>
    </row>
    <row r="2074" spans="1:11" x14ac:dyDescent="0.25">
      <c r="A2074">
        <v>35399</v>
      </c>
      <c r="B2074" t="s">
        <v>331</v>
      </c>
      <c r="C2074" s="5">
        <v>43557.416666666664</v>
      </c>
      <c r="D2074" t="s">
        <v>125</v>
      </c>
      <c r="E2074" t="s">
        <v>133</v>
      </c>
      <c r="F2074" t="s">
        <v>9</v>
      </c>
      <c r="G2074">
        <v>30</v>
      </c>
      <c r="H2074" t="s">
        <v>10</v>
      </c>
      <c r="J2074" t="s">
        <v>11</v>
      </c>
      <c r="K2074" s="21">
        <v>19990</v>
      </c>
    </row>
    <row r="2075" spans="1:11" x14ac:dyDescent="0.25">
      <c r="A2075">
        <v>22558</v>
      </c>
      <c r="B2075" t="s">
        <v>1712</v>
      </c>
      <c r="C2075" s="5">
        <v>43557.4375</v>
      </c>
      <c r="D2075" t="s">
        <v>125</v>
      </c>
      <c r="E2075" t="s">
        <v>133</v>
      </c>
      <c r="F2075" t="s">
        <v>9</v>
      </c>
      <c r="G2075">
        <v>30</v>
      </c>
      <c r="H2075" t="s">
        <v>10</v>
      </c>
      <c r="J2075" t="s">
        <v>11</v>
      </c>
      <c r="K2075" s="21">
        <v>16056</v>
      </c>
    </row>
    <row r="2076" spans="1:11" x14ac:dyDescent="0.25">
      <c r="A2076">
        <v>36439</v>
      </c>
      <c r="B2076" t="s">
        <v>484</v>
      </c>
      <c r="C2076" s="5">
        <v>43557.572916666664</v>
      </c>
      <c r="D2076" t="s">
        <v>125</v>
      </c>
      <c r="E2076" t="s">
        <v>133</v>
      </c>
      <c r="F2076" t="s">
        <v>9</v>
      </c>
      <c r="G2076">
        <v>30</v>
      </c>
      <c r="H2076" t="s">
        <v>10</v>
      </c>
      <c r="J2076" t="s">
        <v>11</v>
      </c>
      <c r="K2076" s="21">
        <v>34884</v>
      </c>
    </row>
    <row r="2077" spans="1:11" x14ac:dyDescent="0.25">
      <c r="A2077">
        <v>31835</v>
      </c>
      <c r="B2077" t="s">
        <v>1462</v>
      </c>
      <c r="C2077" s="5">
        <v>43557.625</v>
      </c>
      <c r="D2077" t="s">
        <v>125</v>
      </c>
      <c r="E2077" t="s">
        <v>133</v>
      </c>
      <c r="F2077" t="s">
        <v>9</v>
      </c>
      <c r="G2077">
        <v>30</v>
      </c>
      <c r="H2077" t="s">
        <v>10</v>
      </c>
      <c r="J2077" t="s">
        <v>11</v>
      </c>
      <c r="K2077" s="21">
        <v>18972</v>
      </c>
    </row>
    <row r="2078" spans="1:11" x14ac:dyDescent="0.25">
      <c r="A2078">
        <v>4917</v>
      </c>
      <c r="B2078" t="s">
        <v>360</v>
      </c>
      <c r="C2078" s="5">
        <v>43557.645833333336</v>
      </c>
      <c r="D2078" t="s">
        <v>125</v>
      </c>
      <c r="E2078" t="s">
        <v>133</v>
      </c>
      <c r="F2078" t="s">
        <v>9</v>
      </c>
      <c r="G2078">
        <v>30</v>
      </c>
      <c r="H2078" t="s">
        <v>10</v>
      </c>
      <c r="J2078" t="s">
        <v>11</v>
      </c>
      <c r="K2078" s="21">
        <v>27190</v>
      </c>
    </row>
    <row r="2079" spans="1:11" x14ac:dyDescent="0.25">
      <c r="A2079">
        <v>24980</v>
      </c>
      <c r="B2079" t="s">
        <v>484</v>
      </c>
      <c r="C2079" s="5">
        <v>43570.34375</v>
      </c>
      <c r="D2079" t="s">
        <v>125</v>
      </c>
      <c r="E2079" t="s">
        <v>133</v>
      </c>
      <c r="F2079" t="s">
        <v>9</v>
      </c>
      <c r="G2079">
        <v>30</v>
      </c>
      <c r="H2079" t="s">
        <v>10</v>
      </c>
      <c r="J2079" t="s">
        <v>11</v>
      </c>
      <c r="K2079" s="21">
        <v>20390</v>
      </c>
    </row>
    <row r="2080" spans="1:11" x14ac:dyDescent="0.25">
      <c r="A2080">
        <v>30742</v>
      </c>
      <c r="B2080" t="s">
        <v>1713</v>
      </c>
      <c r="C2080" s="5">
        <v>43570.416666666664</v>
      </c>
      <c r="D2080" t="s">
        <v>125</v>
      </c>
      <c r="E2080" t="s">
        <v>133</v>
      </c>
      <c r="F2080" t="s">
        <v>9</v>
      </c>
      <c r="G2080">
        <v>30</v>
      </c>
      <c r="H2080" t="s">
        <v>10</v>
      </c>
      <c r="J2080" t="s">
        <v>11</v>
      </c>
      <c r="K2080" s="21">
        <v>19313</v>
      </c>
    </row>
    <row r="2081" spans="1:11" x14ac:dyDescent="0.25">
      <c r="A2081">
        <v>36120</v>
      </c>
      <c r="B2081" t="s">
        <v>958</v>
      </c>
      <c r="C2081" s="5">
        <v>43570.5625</v>
      </c>
      <c r="D2081" t="s">
        <v>125</v>
      </c>
      <c r="E2081" t="s">
        <v>133</v>
      </c>
      <c r="F2081" t="s">
        <v>9</v>
      </c>
      <c r="G2081">
        <v>30</v>
      </c>
      <c r="H2081" t="s">
        <v>10</v>
      </c>
      <c r="J2081" t="s">
        <v>11</v>
      </c>
      <c r="K2081" s="21">
        <v>17251</v>
      </c>
    </row>
    <row r="2082" spans="1:11" x14ac:dyDescent="0.25">
      <c r="A2082">
        <v>36298</v>
      </c>
      <c r="B2082" t="s">
        <v>1047</v>
      </c>
      <c r="C2082" s="5">
        <v>43570.583333333336</v>
      </c>
      <c r="D2082" t="s">
        <v>125</v>
      </c>
      <c r="E2082" t="s">
        <v>133</v>
      </c>
      <c r="F2082" t="s">
        <v>9</v>
      </c>
      <c r="G2082">
        <v>30</v>
      </c>
      <c r="H2082" t="s">
        <v>10</v>
      </c>
      <c r="J2082" t="s">
        <v>11</v>
      </c>
      <c r="K2082" s="21">
        <v>12638</v>
      </c>
    </row>
    <row r="2083" spans="1:11" x14ac:dyDescent="0.25">
      <c r="A2083">
        <v>8458</v>
      </c>
      <c r="B2083" t="s">
        <v>66</v>
      </c>
      <c r="C2083" s="5">
        <v>43570.604166666664</v>
      </c>
      <c r="D2083" t="s">
        <v>125</v>
      </c>
      <c r="E2083" t="s">
        <v>133</v>
      </c>
      <c r="F2083" t="s">
        <v>9</v>
      </c>
      <c r="G2083">
        <v>30</v>
      </c>
      <c r="H2083" t="s">
        <v>10</v>
      </c>
      <c r="J2083" t="s">
        <v>11</v>
      </c>
      <c r="K2083" s="21">
        <v>11762</v>
      </c>
    </row>
    <row r="2084" spans="1:11" x14ac:dyDescent="0.25">
      <c r="A2084">
        <v>10698</v>
      </c>
      <c r="B2084" t="s">
        <v>16</v>
      </c>
      <c r="C2084" s="5">
        <v>43570.625</v>
      </c>
      <c r="D2084" t="s">
        <v>125</v>
      </c>
      <c r="E2084" t="s">
        <v>133</v>
      </c>
      <c r="F2084" t="s">
        <v>9</v>
      </c>
      <c r="G2084">
        <v>30</v>
      </c>
      <c r="H2084" t="s">
        <v>10</v>
      </c>
      <c r="J2084" t="s">
        <v>11</v>
      </c>
      <c r="K2084" s="21">
        <v>24060</v>
      </c>
    </row>
    <row r="2085" spans="1:11" x14ac:dyDescent="0.25">
      <c r="A2085">
        <v>5370</v>
      </c>
      <c r="B2085" t="s">
        <v>47</v>
      </c>
      <c r="C2085" s="5">
        <v>43571.375</v>
      </c>
      <c r="D2085" t="s">
        <v>125</v>
      </c>
      <c r="E2085" t="s">
        <v>133</v>
      </c>
      <c r="F2085" t="s">
        <v>9</v>
      </c>
      <c r="G2085">
        <v>30</v>
      </c>
      <c r="H2085" t="s">
        <v>10</v>
      </c>
      <c r="J2085" t="s">
        <v>11</v>
      </c>
      <c r="K2085" s="21">
        <v>20354</v>
      </c>
    </row>
    <row r="2086" spans="1:11" x14ac:dyDescent="0.25">
      <c r="A2086">
        <v>2630</v>
      </c>
      <c r="B2086" t="s">
        <v>1602</v>
      </c>
      <c r="C2086" s="5">
        <v>43571.395833333336</v>
      </c>
      <c r="D2086" t="s">
        <v>125</v>
      </c>
      <c r="E2086" t="s">
        <v>133</v>
      </c>
      <c r="F2086" t="s">
        <v>9</v>
      </c>
      <c r="G2086">
        <v>30</v>
      </c>
      <c r="H2086" t="s">
        <v>10</v>
      </c>
      <c r="J2086" t="s">
        <v>11</v>
      </c>
      <c r="K2086" s="21">
        <v>18332</v>
      </c>
    </row>
    <row r="2087" spans="1:11" x14ac:dyDescent="0.25">
      <c r="A2087">
        <v>1248</v>
      </c>
      <c r="B2087" t="s">
        <v>595</v>
      </c>
      <c r="C2087" s="5">
        <v>43571.416666666664</v>
      </c>
      <c r="D2087" t="s">
        <v>125</v>
      </c>
      <c r="E2087" t="s">
        <v>133</v>
      </c>
      <c r="F2087" t="s">
        <v>9</v>
      </c>
      <c r="G2087">
        <v>30</v>
      </c>
      <c r="H2087" t="s">
        <v>10</v>
      </c>
      <c r="J2087" t="s">
        <v>11</v>
      </c>
      <c r="K2087" s="21">
        <v>12228</v>
      </c>
    </row>
    <row r="2088" spans="1:11" x14ac:dyDescent="0.25">
      <c r="A2088">
        <v>35399</v>
      </c>
      <c r="B2088" t="s">
        <v>331</v>
      </c>
      <c r="C2088" s="5">
        <v>43571.4375</v>
      </c>
      <c r="D2088" t="s">
        <v>125</v>
      </c>
      <c r="E2088" t="s">
        <v>133</v>
      </c>
      <c r="F2088" t="s">
        <v>9</v>
      </c>
      <c r="G2088">
        <v>30</v>
      </c>
      <c r="H2088" t="s">
        <v>10</v>
      </c>
      <c r="J2088" t="s">
        <v>11</v>
      </c>
      <c r="K2088" s="21">
        <v>19990</v>
      </c>
    </row>
    <row r="2089" spans="1:11" x14ac:dyDescent="0.25">
      <c r="A2089">
        <v>35176</v>
      </c>
      <c r="B2089" t="s">
        <v>861</v>
      </c>
      <c r="C2089" s="5">
        <v>43571.458333333336</v>
      </c>
      <c r="D2089" t="s">
        <v>125</v>
      </c>
      <c r="E2089" t="s">
        <v>133</v>
      </c>
      <c r="F2089" t="s">
        <v>9</v>
      </c>
      <c r="G2089">
        <v>30</v>
      </c>
      <c r="H2089" t="s">
        <v>10</v>
      </c>
      <c r="I2089">
        <v>0</v>
      </c>
      <c r="J2089" t="s">
        <v>11</v>
      </c>
      <c r="K2089" s="21">
        <v>17311</v>
      </c>
    </row>
    <row r="2090" spans="1:11" x14ac:dyDescent="0.25">
      <c r="A2090">
        <v>5370</v>
      </c>
      <c r="B2090" t="s">
        <v>47</v>
      </c>
      <c r="C2090" s="5">
        <v>43578.395833333336</v>
      </c>
      <c r="D2090" t="s">
        <v>125</v>
      </c>
      <c r="E2090" t="s">
        <v>133</v>
      </c>
      <c r="F2090" t="s">
        <v>9</v>
      </c>
      <c r="G2090">
        <v>30</v>
      </c>
      <c r="H2090" t="s">
        <v>10</v>
      </c>
      <c r="J2090" t="s">
        <v>11</v>
      </c>
      <c r="K2090" s="21">
        <v>20354</v>
      </c>
    </row>
    <row r="2091" spans="1:11" x14ac:dyDescent="0.25">
      <c r="A2091">
        <v>35399</v>
      </c>
      <c r="B2091" t="s">
        <v>331</v>
      </c>
      <c r="C2091" s="5">
        <v>43578.479166666664</v>
      </c>
      <c r="D2091" t="s">
        <v>125</v>
      </c>
      <c r="E2091" t="s">
        <v>133</v>
      </c>
      <c r="F2091" t="s">
        <v>9</v>
      </c>
      <c r="G2091">
        <v>30</v>
      </c>
      <c r="H2091" t="s">
        <v>10</v>
      </c>
      <c r="J2091" t="s">
        <v>11</v>
      </c>
      <c r="K2091" s="21">
        <v>19990</v>
      </c>
    </row>
    <row r="2092" spans="1:11" x14ac:dyDescent="0.25">
      <c r="A2092">
        <v>36592</v>
      </c>
      <c r="B2092" t="s">
        <v>1266</v>
      </c>
      <c r="C2092" s="5">
        <v>43584.354166666664</v>
      </c>
      <c r="D2092" t="s">
        <v>125</v>
      </c>
      <c r="E2092" t="s">
        <v>133</v>
      </c>
      <c r="F2092" t="s">
        <v>9</v>
      </c>
      <c r="G2092">
        <v>30</v>
      </c>
      <c r="H2092" t="s">
        <v>10</v>
      </c>
      <c r="J2092" t="s">
        <v>11</v>
      </c>
      <c r="K2092" s="21">
        <v>19766</v>
      </c>
    </row>
    <row r="2093" spans="1:11" x14ac:dyDescent="0.25">
      <c r="A2093">
        <v>36282</v>
      </c>
      <c r="B2093" t="s">
        <v>1006</v>
      </c>
      <c r="C2093" s="5">
        <v>43584.375</v>
      </c>
      <c r="D2093" t="s">
        <v>125</v>
      </c>
      <c r="E2093" t="s">
        <v>133</v>
      </c>
      <c r="F2093" t="s">
        <v>9</v>
      </c>
      <c r="G2093">
        <v>30</v>
      </c>
      <c r="H2093" t="s">
        <v>10</v>
      </c>
      <c r="J2093" t="s">
        <v>11</v>
      </c>
      <c r="K2093" s="21">
        <v>22958</v>
      </c>
    </row>
    <row r="2094" spans="1:11" x14ac:dyDescent="0.25">
      <c r="A2094">
        <v>29501</v>
      </c>
      <c r="B2094" t="s">
        <v>1004</v>
      </c>
      <c r="C2094" s="5">
        <v>43584.395833333336</v>
      </c>
      <c r="D2094" t="s">
        <v>125</v>
      </c>
      <c r="E2094" t="s">
        <v>133</v>
      </c>
      <c r="F2094" t="s">
        <v>9</v>
      </c>
      <c r="G2094">
        <v>30</v>
      </c>
      <c r="H2094" t="s">
        <v>10</v>
      </c>
      <c r="J2094" t="s">
        <v>11</v>
      </c>
      <c r="K2094" s="21">
        <v>15237</v>
      </c>
    </row>
    <row r="2095" spans="1:11" x14ac:dyDescent="0.25">
      <c r="A2095">
        <v>32035</v>
      </c>
      <c r="B2095" t="s">
        <v>499</v>
      </c>
      <c r="C2095" s="5">
        <v>43584.479166666664</v>
      </c>
      <c r="D2095" t="s">
        <v>125</v>
      </c>
      <c r="E2095" t="s">
        <v>133</v>
      </c>
      <c r="F2095" t="s">
        <v>9</v>
      </c>
      <c r="G2095">
        <v>30</v>
      </c>
      <c r="H2095" t="s">
        <v>10</v>
      </c>
      <c r="J2095" t="s">
        <v>11</v>
      </c>
      <c r="K2095" s="21">
        <v>17434</v>
      </c>
    </row>
    <row r="2096" spans="1:11" x14ac:dyDescent="0.25">
      <c r="A2096">
        <v>13651</v>
      </c>
      <c r="B2096" t="s">
        <v>762</v>
      </c>
      <c r="C2096" s="5">
        <v>43584.614583333336</v>
      </c>
      <c r="D2096" t="s">
        <v>125</v>
      </c>
      <c r="E2096" t="s">
        <v>133</v>
      </c>
      <c r="F2096" t="s">
        <v>9</v>
      </c>
      <c r="G2096">
        <v>30</v>
      </c>
      <c r="H2096" t="s">
        <v>10</v>
      </c>
      <c r="J2096" t="s">
        <v>11</v>
      </c>
      <c r="K2096" s="21">
        <v>21235</v>
      </c>
    </row>
    <row r="2097" spans="1:11" x14ac:dyDescent="0.25">
      <c r="A2097">
        <v>1232</v>
      </c>
      <c r="B2097" t="s">
        <v>1236</v>
      </c>
      <c r="C2097" s="5">
        <v>43585.4375</v>
      </c>
      <c r="D2097" t="s">
        <v>125</v>
      </c>
      <c r="E2097" t="s">
        <v>133</v>
      </c>
      <c r="F2097" t="s">
        <v>9</v>
      </c>
      <c r="G2097">
        <v>30</v>
      </c>
      <c r="H2097" t="s">
        <v>10</v>
      </c>
      <c r="J2097" t="s">
        <v>11</v>
      </c>
      <c r="K2097" s="21">
        <v>21644</v>
      </c>
    </row>
    <row r="2098" spans="1:11" x14ac:dyDescent="0.25">
      <c r="A2098">
        <v>35176</v>
      </c>
      <c r="B2098" t="s">
        <v>861</v>
      </c>
      <c r="C2098" s="5">
        <v>43585.458333333336</v>
      </c>
      <c r="D2098" t="s">
        <v>125</v>
      </c>
      <c r="E2098" t="s">
        <v>133</v>
      </c>
      <c r="F2098" t="s">
        <v>9</v>
      </c>
      <c r="G2098">
        <v>30</v>
      </c>
      <c r="H2098" t="s">
        <v>10</v>
      </c>
      <c r="I2098">
        <v>0</v>
      </c>
      <c r="J2098" t="s">
        <v>11</v>
      </c>
      <c r="K2098" s="21">
        <v>17311</v>
      </c>
    </row>
    <row r="2099" spans="1:11" x14ac:dyDescent="0.25">
      <c r="A2099">
        <v>15181</v>
      </c>
      <c r="B2099" t="s">
        <v>342</v>
      </c>
      <c r="C2099" s="5">
        <v>43585.479166666664</v>
      </c>
      <c r="D2099" t="s">
        <v>125</v>
      </c>
      <c r="E2099" t="s">
        <v>133</v>
      </c>
      <c r="F2099" t="s">
        <v>9</v>
      </c>
      <c r="G2099">
        <v>30</v>
      </c>
      <c r="H2099" t="s">
        <v>10</v>
      </c>
      <c r="J2099" t="s">
        <v>11</v>
      </c>
      <c r="K2099" s="21">
        <v>21976</v>
      </c>
    </row>
    <row r="2100" spans="1:11" x14ac:dyDescent="0.25">
      <c r="A2100">
        <v>3567</v>
      </c>
      <c r="B2100" t="s">
        <v>217</v>
      </c>
      <c r="C2100" s="5">
        <v>43585.520833333336</v>
      </c>
      <c r="D2100" t="s">
        <v>125</v>
      </c>
      <c r="E2100" t="s">
        <v>133</v>
      </c>
      <c r="F2100" t="s">
        <v>9</v>
      </c>
      <c r="G2100">
        <v>30</v>
      </c>
      <c r="H2100" t="s">
        <v>10</v>
      </c>
      <c r="J2100" t="s">
        <v>11</v>
      </c>
      <c r="K2100" s="21">
        <v>20637</v>
      </c>
    </row>
    <row r="2101" spans="1:11" x14ac:dyDescent="0.25">
      <c r="A2101">
        <v>19746</v>
      </c>
      <c r="B2101" t="s">
        <v>900</v>
      </c>
      <c r="C2101" s="5">
        <v>43585.5625</v>
      </c>
      <c r="D2101" t="s">
        <v>125</v>
      </c>
      <c r="E2101" t="s">
        <v>133</v>
      </c>
      <c r="F2101" t="s">
        <v>9</v>
      </c>
      <c r="G2101">
        <v>30</v>
      </c>
      <c r="H2101" t="s">
        <v>10</v>
      </c>
      <c r="J2101" t="s">
        <v>11</v>
      </c>
      <c r="K2101" s="21">
        <v>24112</v>
      </c>
    </row>
    <row r="2102" spans="1:11" x14ac:dyDescent="0.25">
      <c r="A2102">
        <v>29687</v>
      </c>
      <c r="B2102" t="s">
        <v>1233</v>
      </c>
      <c r="C2102" s="5">
        <v>43556.46875</v>
      </c>
      <c r="D2102" t="s">
        <v>125</v>
      </c>
      <c r="E2102" t="s">
        <v>133</v>
      </c>
      <c r="F2102" t="s">
        <v>9</v>
      </c>
      <c r="G2102">
        <v>45</v>
      </c>
      <c r="H2102" t="s">
        <v>10</v>
      </c>
      <c r="I2102">
        <v>0</v>
      </c>
      <c r="J2102" t="s">
        <v>11</v>
      </c>
      <c r="K2102" s="21">
        <v>19983</v>
      </c>
    </row>
    <row r="2103" spans="1:11" x14ac:dyDescent="0.25">
      <c r="A2103">
        <v>35669</v>
      </c>
      <c r="B2103" t="s">
        <v>891</v>
      </c>
      <c r="C2103" s="5">
        <v>43556.583333333336</v>
      </c>
      <c r="D2103" t="s">
        <v>125</v>
      </c>
      <c r="E2103" t="s">
        <v>133</v>
      </c>
      <c r="F2103" t="s">
        <v>9</v>
      </c>
      <c r="G2103">
        <v>45</v>
      </c>
      <c r="H2103" t="s">
        <v>10</v>
      </c>
      <c r="I2103">
        <v>0</v>
      </c>
      <c r="J2103" t="s">
        <v>11</v>
      </c>
      <c r="K2103" s="21">
        <v>21437</v>
      </c>
    </row>
    <row r="2104" spans="1:11" x14ac:dyDescent="0.25">
      <c r="A2104">
        <v>5370</v>
      </c>
      <c r="B2104" t="s">
        <v>47</v>
      </c>
      <c r="C2104" s="5">
        <v>43557.375</v>
      </c>
      <c r="D2104" t="s">
        <v>125</v>
      </c>
      <c r="E2104" t="s">
        <v>133</v>
      </c>
      <c r="F2104" t="s">
        <v>9</v>
      </c>
      <c r="G2104">
        <v>45</v>
      </c>
      <c r="H2104" t="s">
        <v>10</v>
      </c>
      <c r="J2104" t="s">
        <v>11</v>
      </c>
      <c r="K2104" s="21">
        <v>20354</v>
      </c>
    </row>
    <row r="2105" spans="1:11" x14ac:dyDescent="0.25">
      <c r="A2105">
        <v>35176</v>
      </c>
      <c r="B2105" t="s">
        <v>861</v>
      </c>
      <c r="C2105" s="5">
        <v>43557.46875</v>
      </c>
      <c r="D2105" t="s">
        <v>125</v>
      </c>
      <c r="E2105" t="s">
        <v>133</v>
      </c>
      <c r="F2105" t="s">
        <v>9</v>
      </c>
      <c r="G2105">
        <v>45</v>
      </c>
      <c r="H2105" t="s">
        <v>10</v>
      </c>
      <c r="I2105">
        <v>0</v>
      </c>
      <c r="J2105" t="s">
        <v>11</v>
      </c>
      <c r="K2105" s="21">
        <v>17311</v>
      </c>
    </row>
    <row r="2106" spans="1:11" x14ac:dyDescent="0.25">
      <c r="A2106">
        <v>8458</v>
      </c>
      <c r="B2106" t="s">
        <v>66</v>
      </c>
      <c r="C2106" s="5">
        <v>43557.59375</v>
      </c>
      <c r="D2106" t="s">
        <v>125</v>
      </c>
      <c r="E2106" t="s">
        <v>133</v>
      </c>
      <c r="F2106" t="s">
        <v>9</v>
      </c>
      <c r="G2106">
        <v>45</v>
      </c>
      <c r="H2106" t="s">
        <v>10</v>
      </c>
      <c r="J2106" t="s">
        <v>11</v>
      </c>
      <c r="K2106" s="21">
        <v>11762</v>
      </c>
    </row>
    <row r="2107" spans="1:11" x14ac:dyDescent="0.25">
      <c r="A2107">
        <v>27242</v>
      </c>
      <c r="B2107" t="s">
        <v>594</v>
      </c>
      <c r="C2107" s="5">
        <v>43570.4375</v>
      </c>
      <c r="D2107" t="s">
        <v>125</v>
      </c>
      <c r="E2107" t="s">
        <v>133</v>
      </c>
      <c r="F2107" t="s">
        <v>9</v>
      </c>
      <c r="G2107">
        <v>45</v>
      </c>
      <c r="H2107" t="s">
        <v>10</v>
      </c>
      <c r="I2107">
        <v>0</v>
      </c>
      <c r="J2107" t="s">
        <v>11</v>
      </c>
      <c r="K2107" s="21">
        <v>15942</v>
      </c>
    </row>
    <row r="2108" spans="1:11" x14ac:dyDescent="0.25">
      <c r="A2108">
        <v>35669</v>
      </c>
      <c r="B2108" t="s">
        <v>891</v>
      </c>
      <c r="C2108" s="5">
        <v>43570.46875</v>
      </c>
      <c r="D2108" t="s">
        <v>125</v>
      </c>
      <c r="E2108" t="s">
        <v>133</v>
      </c>
      <c r="F2108" t="s">
        <v>9</v>
      </c>
      <c r="G2108">
        <v>45</v>
      </c>
      <c r="H2108" t="s">
        <v>10</v>
      </c>
      <c r="J2108" t="s">
        <v>11</v>
      </c>
      <c r="K2108" s="21">
        <v>21437</v>
      </c>
    </row>
    <row r="2109" spans="1:11" x14ac:dyDescent="0.25">
      <c r="A2109">
        <v>29687</v>
      </c>
      <c r="B2109" t="s">
        <v>1233</v>
      </c>
      <c r="C2109" s="5">
        <v>43570.5</v>
      </c>
      <c r="D2109" t="s">
        <v>125</v>
      </c>
      <c r="E2109" t="s">
        <v>133</v>
      </c>
      <c r="F2109" t="s">
        <v>9</v>
      </c>
      <c r="G2109">
        <v>45</v>
      </c>
      <c r="H2109" t="s">
        <v>10</v>
      </c>
      <c r="J2109" t="s">
        <v>11</v>
      </c>
      <c r="K2109" s="21">
        <v>19983</v>
      </c>
    </row>
    <row r="2110" spans="1:11" x14ac:dyDescent="0.25">
      <c r="A2110">
        <v>36439</v>
      </c>
      <c r="B2110" t="s">
        <v>484</v>
      </c>
      <c r="C2110" s="5">
        <v>43578.635416666664</v>
      </c>
      <c r="D2110" t="s">
        <v>125</v>
      </c>
      <c r="E2110" t="s">
        <v>133</v>
      </c>
      <c r="F2110" t="s">
        <v>9</v>
      </c>
      <c r="G2110">
        <v>45</v>
      </c>
      <c r="H2110" t="s">
        <v>10</v>
      </c>
      <c r="J2110" t="s">
        <v>11</v>
      </c>
      <c r="K2110" s="21">
        <v>34884</v>
      </c>
    </row>
    <row r="2111" spans="1:11" x14ac:dyDescent="0.25">
      <c r="A2111">
        <v>36329</v>
      </c>
      <c r="B2111" t="s">
        <v>1235</v>
      </c>
      <c r="C2111" s="5">
        <v>43557.520833333336</v>
      </c>
      <c r="D2111" t="s">
        <v>125</v>
      </c>
      <c r="E2111" t="s">
        <v>133</v>
      </c>
      <c r="F2111" t="s">
        <v>9</v>
      </c>
      <c r="G2111">
        <v>60</v>
      </c>
      <c r="H2111" t="s">
        <v>10</v>
      </c>
      <c r="J2111" t="s">
        <v>11</v>
      </c>
      <c r="K2111" s="21">
        <v>18597</v>
      </c>
    </row>
    <row r="2112" spans="1:11" x14ac:dyDescent="0.25">
      <c r="A2112">
        <v>21244</v>
      </c>
      <c r="B2112" t="s">
        <v>1234</v>
      </c>
      <c r="C2112" s="5">
        <v>43571.614583333336</v>
      </c>
      <c r="D2112" t="s">
        <v>125</v>
      </c>
      <c r="E2112" t="s">
        <v>133</v>
      </c>
      <c r="F2112" t="s">
        <v>9</v>
      </c>
      <c r="G2112">
        <v>60</v>
      </c>
      <c r="H2112" t="s">
        <v>10</v>
      </c>
      <c r="J2112" t="s">
        <v>11</v>
      </c>
      <c r="K2112" s="21">
        <v>18308</v>
      </c>
    </row>
    <row r="2113" spans="1:11" x14ac:dyDescent="0.25">
      <c r="A2113">
        <v>33881</v>
      </c>
      <c r="B2113" t="s">
        <v>1232</v>
      </c>
      <c r="C2113" s="5">
        <v>43578.4375</v>
      </c>
      <c r="D2113" t="s">
        <v>125</v>
      </c>
      <c r="E2113" t="s">
        <v>133</v>
      </c>
      <c r="F2113" t="s">
        <v>9</v>
      </c>
      <c r="G2113">
        <v>60</v>
      </c>
      <c r="H2113" t="s">
        <v>10</v>
      </c>
      <c r="J2113" t="s">
        <v>11</v>
      </c>
      <c r="K2113" s="21">
        <v>18355</v>
      </c>
    </row>
    <row r="2114" spans="1:11" x14ac:dyDescent="0.25">
      <c r="A2114">
        <v>36298</v>
      </c>
      <c r="B2114" t="s">
        <v>1047</v>
      </c>
      <c r="C2114" s="5">
        <v>43584.572916666664</v>
      </c>
      <c r="D2114" t="s">
        <v>125</v>
      </c>
      <c r="E2114" t="s">
        <v>133</v>
      </c>
      <c r="F2114" t="s">
        <v>9</v>
      </c>
      <c r="G2114">
        <v>60</v>
      </c>
      <c r="H2114" t="s">
        <v>10</v>
      </c>
      <c r="I2114">
        <v>0</v>
      </c>
      <c r="J2114" t="s">
        <v>11</v>
      </c>
      <c r="K2114" s="21">
        <v>12638</v>
      </c>
    </row>
    <row r="2115" spans="1:11" x14ac:dyDescent="0.25">
      <c r="A2115">
        <v>27132</v>
      </c>
      <c r="B2115" t="s">
        <v>20</v>
      </c>
      <c r="C2115" s="5">
        <v>43584.635416666664</v>
      </c>
      <c r="D2115" t="s">
        <v>125</v>
      </c>
      <c r="E2115" t="s">
        <v>133</v>
      </c>
      <c r="F2115" t="s">
        <v>9</v>
      </c>
      <c r="G2115">
        <v>75</v>
      </c>
      <c r="H2115" t="s">
        <v>10</v>
      </c>
      <c r="I2115">
        <v>0</v>
      </c>
      <c r="J2115" t="s">
        <v>11</v>
      </c>
      <c r="K2115" s="21">
        <v>33390</v>
      </c>
    </row>
    <row r="2116" spans="1:11" x14ac:dyDescent="0.25">
      <c r="A2116">
        <v>36329</v>
      </c>
      <c r="B2116" t="s">
        <v>1235</v>
      </c>
      <c r="C2116" s="5">
        <v>43585.375</v>
      </c>
      <c r="D2116" t="s">
        <v>125</v>
      </c>
      <c r="E2116" t="s">
        <v>133</v>
      </c>
      <c r="F2116" t="s">
        <v>9</v>
      </c>
      <c r="G2116">
        <v>75</v>
      </c>
      <c r="H2116" t="s">
        <v>10</v>
      </c>
      <c r="J2116" t="s">
        <v>11</v>
      </c>
      <c r="K2116" s="21">
        <v>18597</v>
      </c>
    </row>
    <row r="2117" spans="1:11" x14ac:dyDescent="0.25">
      <c r="A2117">
        <v>27242</v>
      </c>
      <c r="B2117" t="s">
        <v>594</v>
      </c>
      <c r="C2117" s="5">
        <v>43584.416666666664</v>
      </c>
      <c r="D2117" t="s">
        <v>125</v>
      </c>
      <c r="E2117" t="s">
        <v>133</v>
      </c>
      <c r="F2117" t="s">
        <v>9</v>
      </c>
      <c r="G2117">
        <v>90</v>
      </c>
      <c r="H2117" t="s">
        <v>10</v>
      </c>
      <c r="J2117" t="s">
        <v>11</v>
      </c>
      <c r="K2117" s="21">
        <v>15942</v>
      </c>
    </row>
    <row r="2118" spans="1:11" x14ac:dyDescent="0.25">
      <c r="A2118">
        <v>26645</v>
      </c>
      <c r="B2118" t="s">
        <v>423</v>
      </c>
      <c r="C2118" s="5">
        <v>43578.520833333336</v>
      </c>
      <c r="D2118" t="s">
        <v>125</v>
      </c>
      <c r="E2118" t="s">
        <v>133</v>
      </c>
      <c r="F2118" t="s">
        <v>9</v>
      </c>
      <c r="G2118">
        <v>120</v>
      </c>
      <c r="H2118" t="s">
        <v>10</v>
      </c>
      <c r="I2118">
        <v>0</v>
      </c>
      <c r="J2118" t="s">
        <v>11</v>
      </c>
      <c r="K2118" s="21">
        <v>21317</v>
      </c>
    </row>
    <row r="2119" spans="1:11" x14ac:dyDescent="0.25">
      <c r="A2119">
        <v>25991</v>
      </c>
      <c r="B2119" t="s">
        <v>49</v>
      </c>
      <c r="C2119" s="5">
        <v>43585.583333333336</v>
      </c>
      <c r="D2119" t="s">
        <v>125</v>
      </c>
      <c r="E2119" t="s">
        <v>133</v>
      </c>
      <c r="F2119" t="s">
        <v>9</v>
      </c>
      <c r="G2119">
        <v>120</v>
      </c>
      <c r="H2119" t="s">
        <v>10</v>
      </c>
      <c r="J2119" t="s">
        <v>11</v>
      </c>
      <c r="K2119" s="21">
        <v>17074</v>
      </c>
    </row>
    <row r="2120" spans="1:11" x14ac:dyDescent="0.25">
      <c r="A2120">
        <v>3567</v>
      </c>
      <c r="B2120" t="s">
        <v>217</v>
      </c>
      <c r="C2120" s="5">
        <v>43571.520833333336</v>
      </c>
      <c r="D2120" t="s">
        <v>125</v>
      </c>
      <c r="E2120" t="s">
        <v>133</v>
      </c>
      <c r="F2120" t="s">
        <v>9</v>
      </c>
      <c r="G2120">
        <v>135</v>
      </c>
      <c r="H2120" t="s">
        <v>10</v>
      </c>
      <c r="J2120" t="s">
        <v>11</v>
      </c>
      <c r="K2120" s="21">
        <v>20637</v>
      </c>
    </row>
    <row r="2121" spans="1:11" x14ac:dyDescent="0.25">
      <c r="A2121">
        <v>36014</v>
      </c>
      <c r="B2121" t="s">
        <v>497</v>
      </c>
      <c r="C2121" s="5">
        <v>43556.489583333336</v>
      </c>
      <c r="D2121" t="s">
        <v>126</v>
      </c>
      <c r="E2121" t="s">
        <v>133</v>
      </c>
      <c r="F2121" t="s">
        <v>9</v>
      </c>
      <c r="G2121">
        <v>15</v>
      </c>
      <c r="H2121" t="s">
        <v>10</v>
      </c>
      <c r="J2121" t="s">
        <v>11</v>
      </c>
      <c r="K2121" s="21">
        <v>27499</v>
      </c>
    </row>
    <row r="2122" spans="1:11" x14ac:dyDescent="0.25">
      <c r="A2122">
        <v>26</v>
      </c>
      <c r="B2122" t="s">
        <v>795</v>
      </c>
      <c r="C2122" s="5">
        <v>43556.34375</v>
      </c>
      <c r="D2122" t="s">
        <v>126</v>
      </c>
      <c r="E2122" t="s">
        <v>133</v>
      </c>
      <c r="F2122" t="s">
        <v>9</v>
      </c>
      <c r="G2122">
        <v>30</v>
      </c>
      <c r="H2122" t="s">
        <v>10</v>
      </c>
      <c r="J2122" t="s">
        <v>11</v>
      </c>
      <c r="K2122" s="21">
        <v>38260</v>
      </c>
    </row>
    <row r="2123" spans="1:11" x14ac:dyDescent="0.25">
      <c r="A2123">
        <v>19511</v>
      </c>
      <c r="B2123" t="s">
        <v>221</v>
      </c>
      <c r="C2123" s="5">
        <v>43556.46875</v>
      </c>
      <c r="D2123" t="s">
        <v>126</v>
      </c>
      <c r="E2123" t="s">
        <v>133</v>
      </c>
      <c r="F2123" t="s">
        <v>9</v>
      </c>
      <c r="G2123">
        <v>30</v>
      </c>
      <c r="H2123" t="s">
        <v>10</v>
      </c>
      <c r="J2123" t="s">
        <v>11</v>
      </c>
      <c r="K2123" s="21">
        <v>35066</v>
      </c>
    </row>
    <row r="2124" spans="1:11" x14ac:dyDescent="0.25">
      <c r="A2124">
        <v>22452</v>
      </c>
      <c r="B2124" t="s">
        <v>1588</v>
      </c>
      <c r="C2124" s="5">
        <v>43557.458333333336</v>
      </c>
      <c r="D2124" t="s">
        <v>126</v>
      </c>
      <c r="E2124" t="s">
        <v>133</v>
      </c>
      <c r="F2124" t="s">
        <v>9</v>
      </c>
      <c r="G2124">
        <v>30</v>
      </c>
      <c r="H2124" t="s">
        <v>10</v>
      </c>
      <c r="J2124" t="s">
        <v>11</v>
      </c>
      <c r="K2124" s="21">
        <v>25326</v>
      </c>
    </row>
    <row r="2125" spans="1:11" x14ac:dyDescent="0.25">
      <c r="A2125">
        <v>25947</v>
      </c>
      <c r="B2125" t="s">
        <v>473</v>
      </c>
      <c r="C2125" s="5">
        <v>43557.479166666664</v>
      </c>
      <c r="D2125" t="s">
        <v>126</v>
      </c>
      <c r="E2125" t="s">
        <v>133</v>
      </c>
      <c r="F2125" t="s">
        <v>9</v>
      </c>
      <c r="G2125">
        <v>30</v>
      </c>
      <c r="H2125" t="s">
        <v>10</v>
      </c>
      <c r="I2125">
        <v>0</v>
      </c>
      <c r="J2125" t="s">
        <v>11</v>
      </c>
      <c r="K2125" s="21">
        <v>28958</v>
      </c>
    </row>
    <row r="2126" spans="1:11" x14ac:dyDescent="0.25">
      <c r="A2126">
        <v>9287</v>
      </c>
      <c r="B2126" t="s">
        <v>1719</v>
      </c>
      <c r="C2126" s="5">
        <v>43559.416666666664</v>
      </c>
      <c r="D2126" t="s">
        <v>126</v>
      </c>
      <c r="E2126" t="s">
        <v>133</v>
      </c>
      <c r="F2126" t="s">
        <v>9</v>
      </c>
      <c r="G2126">
        <v>30</v>
      </c>
      <c r="H2126" t="s">
        <v>10</v>
      </c>
      <c r="J2126" t="s">
        <v>11</v>
      </c>
      <c r="K2126" s="21">
        <v>33681</v>
      </c>
    </row>
    <row r="2127" spans="1:11" x14ac:dyDescent="0.25">
      <c r="A2127">
        <v>14433</v>
      </c>
      <c r="B2127" t="s">
        <v>59</v>
      </c>
      <c r="C2127" s="5">
        <v>43559.4375</v>
      </c>
      <c r="D2127" t="s">
        <v>126</v>
      </c>
      <c r="E2127" t="s">
        <v>133</v>
      </c>
      <c r="F2127" t="s">
        <v>9</v>
      </c>
      <c r="G2127">
        <v>30</v>
      </c>
      <c r="H2127" t="s">
        <v>10</v>
      </c>
      <c r="I2127">
        <v>0</v>
      </c>
      <c r="J2127" t="s">
        <v>11</v>
      </c>
      <c r="K2127" s="21">
        <v>34764</v>
      </c>
    </row>
    <row r="2128" spans="1:11" x14ac:dyDescent="0.25">
      <c r="A2128">
        <v>2373</v>
      </c>
      <c r="B2128" t="s">
        <v>1679</v>
      </c>
      <c r="C2128" s="5">
        <v>43559.625</v>
      </c>
      <c r="D2128" t="s">
        <v>126</v>
      </c>
      <c r="E2128" t="s">
        <v>133</v>
      </c>
      <c r="F2128" t="s">
        <v>9</v>
      </c>
      <c r="G2128">
        <v>30</v>
      </c>
      <c r="H2128" t="s">
        <v>10</v>
      </c>
      <c r="J2128" t="s">
        <v>11</v>
      </c>
      <c r="K2128" s="21">
        <v>14000</v>
      </c>
    </row>
    <row r="2129" spans="1:11" x14ac:dyDescent="0.25">
      <c r="A2129">
        <v>36014</v>
      </c>
      <c r="B2129" t="s">
        <v>497</v>
      </c>
      <c r="C2129" s="5">
        <v>43559.645833333336</v>
      </c>
      <c r="D2129" t="s">
        <v>126</v>
      </c>
      <c r="E2129" t="s">
        <v>133</v>
      </c>
      <c r="F2129" t="s">
        <v>9</v>
      </c>
      <c r="G2129">
        <v>30</v>
      </c>
      <c r="H2129" t="s">
        <v>10</v>
      </c>
      <c r="J2129" t="s">
        <v>11</v>
      </c>
      <c r="K2129" s="21">
        <v>27499</v>
      </c>
    </row>
    <row r="2130" spans="1:11" x14ac:dyDescent="0.25">
      <c r="A2130">
        <v>27886</v>
      </c>
      <c r="B2130" t="s">
        <v>1721</v>
      </c>
      <c r="C2130" s="5">
        <v>43563.375</v>
      </c>
      <c r="D2130" t="s">
        <v>126</v>
      </c>
      <c r="E2130" t="s">
        <v>133</v>
      </c>
      <c r="F2130" t="s">
        <v>9</v>
      </c>
      <c r="G2130">
        <v>30</v>
      </c>
      <c r="H2130" t="s">
        <v>10</v>
      </c>
      <c r="J2130" t="s">
        <v>11</v>
      </c>
      <c r="K2130" s="21">
        <v>38034</v>
      </c>
    </row>
    <row r="2131" spans="1:11" x14ac:dyDescent="0.25">
      <c r="A2131">
        <v>28628</v>
      </c>
      <c r="B2131" t="s">
        <v>92</v>
      </c>
      <c r="C2131" s="5">
        <v>43563.395833333336</v>
      </c>
      <c r="D2131" t="s">
        <v>126</v>
      </c>
      <c r="E2131" t="s">
        <v>133</v>
      </c>
      <c r="F2131" t="s">
        <v>9</v>
      </c>
      <c r="G2131">
        <v>30</v>
      </c>
      <c r="H2131" t="s">
        <v>10</v>
      </c>
      <c r="J2131" t="s">
        <v>11</v>
      </c>
      <c r="K2131" s="21">
        <v>18391</v>
      </c>
    </row>
    <row r="2132" spans="1:11" x14ac:dyDescent="0.25">
      <c r="A2132">
        <v>18578</v>
      </c>
      <c r="B2132" t="s">
        <v>748</v>
      </c>
      <c r="C2132" s="5">
        <v>43563.416666666664</v>
      </c>
      <c r="D2132" t="s">
        <v>126</v>
      </c>
      <c r="E2132" t="s">
        <v>133</v>
      </c>
      <c r="F2132" t="s">
        <v>9</v>
      </c>
      <c r="G2132">
        <v>30</v>
      </c>
      <c r="H2132" t="s">
        <v>10</v>
      </c>
      <c r="I2132">
        <v>0</v>
      </c>
      <c r="J2132" t="s">
        <v>11</v>
      </c>
      <c r="K2132" s="21">
        <v>22158</v>
      </c>
    </row>
    <row r="2133" spans="1:11" x14ac:dyDescent="0.25">
      <c r="A2133">
        <v>3937</v>
      </c>
      <c r="B2133" t="s">
        <v>1389</v>
      </c>
      <c r="C2133" s="5">
        <v>43563.520833333336</v>
      </c>
      <c r="D2133" t="s">
        <v>126</v>
      </c>
      <c r="E2133" t="s">
        <v>133</v>
      </c>
      <c r="F2133" t="s">
        <v>9</v>
      </c>
      <c r="G2133">
        <v>30</v>
      </c>
      <c r="H2133" t="s">
        <v>10</v>
      </c>
      <c r="I2133">
        <v>0</v>
      </c>
      <c r="J2133" t="s">
        <v>11</v>
      </c>
      <c r="K2133" s="21">
        <v>22324</v>
      </c>
    </row>
    <row r="2134" spans="1:11" x14ac:dyDescent="0.25">
      <c r="A2134">
        <v>15469</v>
      </c>
      <c r="B2134" t="s">
        <v>1724</v>
      </c>
      <c r="C2134" s="5">
        <v>43564.4375</v>
      </c>
      <c r="D2134" t="s">
        <v>126</v>
      </c>
      <c r="E2134" t="s">
        <v>133</v>
      </c>
      <c r="F2134" t="s">
        <v>9</v>
      </c>
      <c r="G2134">
        <v>30</v>
      </c>
      <c r="H2134" t="s">
        <v>10</v>
      </c>
      <c r="J2134" t="s">
        <v>11</v>
      </c>
      <c r="K2134" s="21">
        <v>24681</v>
      </c>
    </row>
    <row r="2135" spans="1:11" x14ac:dyDescent="0.25">
      <c r="A2135">
        <v>18076</v>
      </c>
      <c r="B2135" t="s">
        <v>219</v>
      </c>
      <c r="C2135" s="5">
        <v>43564.458333333336</v>
      </c>
      <c r="D2135" t="s">
        <v>126</v>
      </c>
      <c r="E2135" t="s">
        <v>133</v>
      </c>
      <c r="F2135" t="s">
        <v>9</v>
      </c>
      <c r="G2135">
        <v>30</v>
      </c>
      <c r="H2135" t="s">
        <v>10</v>
      </c>
      <c r="J2135" t="s">
        <v>11</v>
      </c>
      <c r="K2135" s="21">
        <v>20898</v>
      </c>
    </row>
    <row r="2136" spans="1:11" x14ac:dyDescent="0.25">
      <c r="A2136">
        <v>14486</v>
      </c>
      <c r="B2136" t="s">
        <v>300</v>
      </c>
      <c r="C2136" s="5">
        <v>43564.479166666664</v>
      </c>
      <c r="D2136" t="s">
        <v>126</v>
      </c>
      <c r="E2136" t="s">
        <v>133</v>
      </c>
      <c r="F2136" t="s">
        <v>9</v>
      </c>
      <c r="G2136">
        <v>30</v>
      </c>
      <c r="H2136" t="s">
        <v>10</v>
      </c>
      <c r="J2136" t="s">
        <v>11</v>
      </c>
      <c r="K2136" s="21">
        <v>29818</v>
      </c>
    </row>
    <row r="2137" spans="1:11" x14ac:dyDescent="0.25">
      <c r="A2137">
        <v>12126</v>
      </c>
      <c r="B2137" t="s">
        <v>1725</v>
      </c>
      <c r="C2137" s="5">
        <v>43564.520833333336</v>
      </c>
      <c r="D2137" t="s">
        <v>126</v>
      </c>
      <c r="E2137" t="s">
        <v>133</v>
      </c>
      <c r="F2137" t="s">
        <v>9</v>
      </c>
      <c r="G2137">
        <v>30</v>
      </c>
      <c r="H2137" t="s">
        <v>10</v>
      </c>
      <c r="I2137">
        <v>0</v>
      </c>
      <c r="J2137" t="s">
        <v>11</v>
      </c>
      <c r="K2137" s="21">
        <v>31309</v>
      </c>
    </row>
    <row r="2138" spans="1:11" x14ac:dyDescent="0.25">
      <c r="A2138">
        <v>32744</v>
      </c>
      <c r="B2138" t="s">
        <v>1729</v>
      </c>
      <c r="C2138" s="5">
        <v>43566.416666666664</v>
      </c>
      <c r="D2138" t="s">
        <v>126</v>
      </c>
      <c r="E2138" t="s">
        <v>133</v>
      </c>
      <c r="F2138" t="s">
        <v>9</v>
      </c>
      <c r="G2138">
        <v>30</v>
      </c>
      <c r="H2138" t="s">
        <v>10</v>
      </c>
      <c r="J2138" t="s">
        <v>11</v>
      </c>
      <c r="K2138" s="21">
        <v>23782</v>
      </c>
    </row>
    <row r="2139" spans="1:11" x14ac:dyDescent="0.25">
      <c r="A2139">
        <v>1329</v>
      </c>
      <c r="B2139" t="s">
        <v>1304</v>
      </c>
      <c r="C2139" s="5">
        <v>43566.458333333336</v>
      </c>
      <c r="D2139" t="s">
        <v>126</v>
      </c>
      <c r="E2139" t="s">
        <v>133</v>
      </c>
      <c r="F2139" t="s">
        <v>9</v>
      </c>
      <c r="G2139">
        <v>30</v>
      </c>
      <c r="H2139" t="s">
        <v>10</v>
      </c>
      <c r="I2139">
        <v>0</v>
      </c>
      <c r="J2139" t="s">
        <v>11</v>
      </c>
      <c r="K2139" s="21">
        <v>27509</v>
      </c>
    </row>
    <row r="2140" spans="1:11" x14ac:dyDescent="0.25">
      <c r="A2140">
        <v>32031</v>
      </c>
      <c r="B2140" t="s">
        <v>1720</v>
      </c>
      <c r="C2140" s="5">
        <v>43566.5625</v>
      </c>
      <c r="D2140" t="s">
        <v>126</v>
      </c>
      <c r="E2140" t="s">
        <v>133</v>
      </c>
      <c r="F2140" t="s">
        <v>9</v>
      </c>
      <c r="G2140">
        <v>30</v>
      </c>
      <c r="H2140" t="s">
        <v>10</v>
      </c>
      <c r="J2140" t="s">
        <v>11</v>
      </c>
      <c r="K2140" s="21">
        <v>18759</v>
      </c>
    </row>
    <row r="2141" spans="1:11" x14ac:dyDescent="0.25">
      <c r="A2141">
        <v>23796</v>
      </c>
      <c r="B2141" t="s">
        <v>1730</v>
      </c>
      <c r="C2141" s="5">
        <v>43566.645833333336</v>
      </c>
      <c r="D2141" t="s">
        <v>126</v>
      </c>
      <c r="E2141" t="s">
        <v>133</v>
      </c>
      <c r="F2141" t="s">
        <v>9</v>
      </c>
      <c r="G2141">
        <v>30</v>
      </c>
      <c r="H2141" t="s">
        <v>10</v>
      </c>
      <c r="J2141" t="s">
        <v>11</v>
      </c>
      <c r="K2141" s="21">
        <v>28053</v>
      </c>
    </row>
    <row r="2142" spans="1:11" x14ac:dyDescent="0.25">
      <c r="A2142">
        <v>3164</v>
      </c>
      <c r="B2142" t="s">
        <v>1731</v>
      </c>
      <c r="C2142" s="5">
        <v>43570.34375</v>
      </c>
      <c r="D2142" t="s">
        <v>126</v>
      </c>
      <c r="E2142" t="s">
        <v>133</v>
      </c>
      <c r="F2142" t="s">
        <v>9</v>
      </c>
      <c r="G2142">
        <v>30</v>
      </c>
      <c r="H2142" t="s">
        <v>10</v>
      </c>
      <c r="J2142" t="s">
        <v>11</v>
      </c>
      <c r="K2142" s="21">
        <v>35775</v>
      </c>
    </row>
    <row r="2143" spans="1:11" x14ac:dyDescent="0.25">
      <c r="A2143">
        <v>18250</v>
      </c>
      <c r="B2143" t="s">
        <v>1732</v>
      </c>
      <c r="C2143" s="5">
        <v>43570.395833333336</v>
      </c>
      <c r="D2143" t="s">
        <v>126</v>
      </c>
      <c r="E2143" t="s">
        <v>133</v>
      </c>
      <c r="F2143" t="s">
        <v>9</v>
      </c>
      <c r="G2143">
        <v>30</v>
      </c>
      <c r="H2143" t="s">
        <v>10</v>
      </c>
      <c r="J2143" t="s">
        <v>11</v>
      </c>
      <c r="K2143" s="21">
        <v>32088</v>
      </c>
    </row>
    <row r="2144" spans="1:11" x14ac:dyDescent="0.25">
      <c r="A2144">
        <v>29387</v>
      </c>
      <c r="B2144" t="s">
        <v>737</v>
      </c>
      <c r="C2144" s="5">
        <v>43570.479166666664</v>
      </c>
      <c r="D2144" t="s">
        <v>126</v>
      </c>
      <c r="E2144" t="s">
        <v>133</v>
      </c>
      <c r="F2144" t="s">
        <v>9</v>
      </c>
      <c r="G2144">
        <v>30</v>
      </c>
      <c r="H2144" t="s">
        <v>10</v>
      </c>
      <c r="J2144" t="s">
        <v>11</v>
      </c>
      <c r="K2144" s="21">
        <v>32466</v>
      </c>
    </row>
    <row r="2145" spans="1:11" x14ac:dyDescent="0.25">
      <c r="A2145">
        <v>17982</v>
      </c>
      <c r="B2145" t="s">
        <v>839</v>
      </c>
      <c r="C2145" s="5">
        <v>43570.604166666664</v>
      </c>
      <c r="D2145" t="s">
        <v>126</v>
      </c>
      <c r="E2145" t="s">
        <v>133</v>
      </c>
      <c r="F2145" t="s">
        <v>9</v>
      </c>
      <c r="G2145">
        <v>30</v>
      </c>
      <c r="H2145" t="s">
        <v>10</v>
      </c>
      <c r="I2145">
        <v>0</v>
      </c>
      <c r="J2145" t="s">
        <v>11</v>
      </c>
      <c r="K2145" s="21">
        <v>28054</v>
      </c>
    </row>
    <row r="2146" spans="1:11" x14ac:dyDescent="0.25">
      <c r="A2146">
        <v>23577</v>
      </c>
      <c r="B2146" t="s">
        <v>565</v>
      </c>
      <c r="C2146" s="5">
        <v>43570.614583333336</v>
      </c>
      <c r="D2146" t="s">
        <v>126</v>
      </c>
      <c r="E2146" t="s">
        <v>133</v>
      </c>
      <c r="F2146" t="s">
        <v>9</v>
      </c>
      <c r="G2146">
        <v>30</v>
      </c>
      <c r="H2146" t="s">
        <v>10</v>
      </c>
      <c r="I2146">
        <v>0</v>
      </c>
      <c r="J2146" t="s">
        <v>11</v>
      </c>
      <c r="K2146" s="21">
        <v>26946</v>
      </c>
    </row>
    <row r="2147" spans="1:11" x14ac:dyDescent="0.25">
      <c r="A2147">
        <v>25099</v>
      </c>
      <c r="B2147" t="s">
        <v>326</v>
      </c>
      <c r="C2147" s="5">
        <v>43571.552083333336</v>
      </c>
      <c r="D2147" t="s">
        <v>126</v>
      </c>
      <c r="E2147" t="s">
        <v>133</v>
      </c>
      <c r="F2147" t="s">
        <v>9</v>
      </c>
      <c r="G2147">
        <v>30</v>
      </c>
      <c r="H2147" t="s">
        <v>10</v>
      </c>
      <c r="J2147" t="s">
        <v>11</v>
      </c>
      <c r="K2147" s="21">
        <v>32484</v>
      </c>
    </row>
    <row r="2148" spans="1:11" x14ac:dyDescent="0.25">
      <c r="A2148">
        <v>30598</v>
      </c>
      <c r="B2148" t="s">
        <v>1157</v>
      </c>
      <c r="C2148" s="5">
        <v>43571.572916666664</v>
      </c>
      <c r="D2148" t="s">
        <v>126</v>
      </c>
      <c r="E2148" t="s">
        <v>133</v>
      </c>
      <c r="F2148" t="s">
        <v>9</v>
      </c>
      <c r="G2148">
        <v>30</v>
      </c>
      <c r="H2148" t="s">
        <v>10</v>
      </c>
      <c r="J2148" t="s">
        <v>11</v>
      </c>
      <c r="K2148" s="21">
        <v>22981</v>
      </c>
    </row>
    <row r="2149" spans="1:11" x14ac:dyDescent="0.25">
      <c r="A2149">
        <v>35729</v>
      </c>
      <c r="B2149" t="s">
        <v>357</v>
      </c>
      <c r="C2149" s="5">
        <v>43571.625</v>
      </c>
      <c r="D2149" t="s">
        <v>126</v>
      </c>
      <c r="E2149" t="s">
        <v>133</v>
      </c>
      <c r="F2149" t="s">
        <v>9</v>
      </c>
      <c r="G2149">
        <v>30</v>
      </c>
      <c r="H2149" t="s">
        <v>10</v>
      </c>
      <c r="I2149">
        <v>0</v>
      </c>
      <c r="J2149" t="s">
        <v>11</v>
      </c>
      <c r="K2149" s="21">
        <v>36040</v>
      </c>
    </row>
    <row r="2150" spans="1:11" x14ac:dyDescent="0.25">
      <c r="A2150">
        <v>3194</v>
      </c>
      <c r="B2150" t="s">
        <v>1737</v>
      </c>
      <c r="C2150" s="5">
        <v>43571.645833333336</v>
      </c>
      <c r="D2150" t="s">
        <v>126</v>
      </c>
      <c r="E2150" t="s">
        <v>133</v>
      </c>
      <c r="F2150" t="s">
        <v>9</v>
      </c>
      <c r="G2150">
        <v>30</v>
      </c>
      <c r="H2150" t="s">
        <v>10</v>
      </c>
      <c r="J2150" t="s">
        <v>11</v>
      </c>
      <c r="K2150" s="21">
        <v>24054</v>
      </c>
    </row>
    <row r="2151" spans="1:11" x14ac:dyDescent="0.25">
      <c r="A2151">
        <v>17012</v>
      </c>
      <c r="B2151" t="s">
        <v>1738</v>
      </c>
      <c r="C2151" s="5">
        <v>43573.5625</v>
      </c>
      <c r="D2151" t="s">
        <v>126</v>
      </c>
      <c r="E2151" t="s">
        <v>133</v>
      </c>
      <c r="F2151" t="s">
        <v>9</v>
      </c>
      <c r="G2151">
        <v>30</v>
      </c>
      <c r="H2151" t="s">
        <v>10</v>
      </c>
      <c r="J2151" t="s">
        <v>11</v>
      </c>
      <c r="K2151" s="21">
        <v>30198</v>
      </c>
    </row>
    <row r="2152" spans="1:11" x14ac:dyDescent="0.25">
      <c r="A2152">
        <v>28088</v>
      </c>
      <c r="B2152" t="s">
        <v>35</v>
      </c>
      <c r="C2152" s="5">
        <v>43578.625</v>
      </c>
      <c r="D2152" t="s">
        <v>126</v>
      </c>
      <c r="E2152" t="s">
        <v>133</v>
      </c>
      <c r="F2152" t="s">
        <v>9</v>
      </c>
      <c r="G2152">
        <v>30</v>
      </c>
      <c r="H2152" t="s">
        <v>10</v>
      </c>
      <c r="J2152" t="s">
        <v>11</v>
      </c>
      <c r="K2152" s="21">
        <v>38038</v>
      </c>
    </row>
    <row r="2153" spans="1:11" x14ac:dyDescent="0.25">
      <c r="A2153">
        <v>35204</v>
      </c>
      <c r="B2153" t="s">
        <v>1242</v>
      </c>
      <c r="C2153" s="5">
        <v>43578.645833333336</v>
      </c>
      <c r="D2153" t="s">
        <v>126</v>
      </c>
      <c r="E2153" t="s">
        <v>133</v>
      </c>
      <c r="F2153" t="s">
        <v>9</v>
      </c>
      <c r="G2153">
        <v>30</v>
      </c>
      <c r="H2153" t="s">
        <v>10</v>
      </c>
      <c r="J2153" t="s">
        <v>11</v>
      </c>
      <c r="K2153" s="21">
        <v>31228</v>
      </c>
    </row>
    <row r="2154" spans="1:11" x14ac:dyDescent="0.25">
      <c r="A2154">
        <v>32744</v>
      </c>
      <c r="B2154" t="s">
        <v>1729</v>
      </c>
      <c r="C2154" s="5">
        <v>43580.604166666664</v>
      </c>
      <c r="D2154" t="s">
        <v>126</v>
      </c>
      <c r="E2154" t="s">
        <v>133</v>
      </c>
      <c r="F2154" t="s">
        <v>9</v>
      </c>
      <c r="G2154">
        <v>30</v>
      </c>
      <c r="H2154" t="s">
        <v>10</v>
      </c>
      <c r="J2154" t="s">
        <v>11</v>
      </c>
      <c r="K2154" s="21">
        <v>23782</v>
      </c>
    </row>
    <row r="2155" spans="1:11" x14ac:dyDescent="0.25">
      <c r="A2155">
        <v>31763</v>
      </c>
      <c r="B2155" t="s">
        <v>221</v>
      </c>
      <c r="C2155" s="5">
        <v>43584.375</v>
      </c>
      <c r="D2155" t="s">
        <v>126</v>
      </c>
      <c r="E2155" t="s">
        <v>133</v>
      </c>
      <c r="F2155" t="s">
        <v>9</v>
      </c>
      <c r="G2155">
        <v>30</v>
      </c>
      <c r="H2155" t="s">
        <v>10</v>
      </c>
      <c r="J2155" t="s">
        <v>11</v>
      </c>
      <c r="K2155" s="21">
        <v>38199</v>
      </c>
    </row>
    <row r="2156" spans="1:11" x14ac:dyDescent="0.25">
      <c r="A2156">
        <v>14356</v>
      </c>
      <c r="B2156" t="s">
        <v>1742</v>
      </c>
      <c r="C2156" s="5">
        <v>43584.395833333336</v>
      </c>
      <c r="D2156" t="s">
        <v>126</v>
      </c>
      <c r="E2156" t="s">
        <v>133</v>
      </c>
      <c r="F2156" t="s">
        <v>9</v>
      </c>
      <c r="G2156">
        <v>30</v>
      </c>
      <c r="H2156" t="s">
        <v>10</v>
      </c>
      <c r="J2156" t="s">
        <v>11</v>
      </c>
      <c r="K2156" s="21">
        <v>15214</v>
      </c>
    </row>
    <row r="2157" spans="1:11" x14ac:dyDescent="0.25">
      <c r="A2157">
        <v>36306</v>
      </c>
      <c r="B2157" t="s">
        <v>1241</v>
      </c>
      <c r="C2157" s="5">
        <v>43584.416666666664</v>
      </c>
      <c r="D2157" t="s">
        <v>126</v>
      </c>
      <c r="E2157" t="s">
        <v>133</v>
      </c>
      <c r="F2157" t="s">
        <v>9</v>
      </c>
      <c r="G2157">
        <v>30</v>
      </c>
      <c r="H2157" t="s">
        <v>10</v>
      </c>
      <c r="I2157">
        <v>0</v>
      </c>
      <c r="J2157" t="s">
        <v>11</v>
      </c>
      <c r="K2157" s="21">
        <v>32743</v>
      </c>
    </row>
    <row r="2158" spans="1:11" x14ac:dyDescent="0.25">
      <c r="A2158">
        <v>17786</v>
      </c>
      <c r="B2158" t="s">
        <v>1743</v>
      </c>
      <c r="C2158" s="5">
        <v>43584.4375</v>
      </c>
      <c r="D2158" t="s">
        <v>126</v>
      </c>
      <c r="E2158" t="s">
        <v>133</v>
      </c>
      <c r="F2158" t="s">
        <v>9</v>
      </c>
      <c r="G2158">
        <v>30</v>
      </c>
      <c r="H2158" t="s">
        <v>10</v>
      </c>
      <c r="J2158" t="s">
        <v>11</v>
      </c>
      <c r="K2158" s="21">
        <v>32078</v>
      </c>
    </row>
    <row r="2159" spans="1:11" x14ac:dyDescent="0.25">
      <c r="A2159">
        <v>18836</v>
      </c>
      <c r="B2159" t="s">
        <v>1744</v>
      </c>
      <c r="C2159" s="5">
        <v>43584.479166666664</v>
      </c>
      <c r="D2159" t="s">
        <v>126</v>
      </c>
      <c r="E2159" t="s">
        <v>133</v>
      </c>
      <c r="F2159" t="s">
        <v>9</v>
      </c>
      <c r="G2159">
        <v>30</v>
      </c>
      <c r="H2159" t="s">
        <v>10</v>
      </c>
      <c r="J2159" t="s">
        <v>11</v>
      </c>
      <c r="K2159" s="21">
        <v>29939</v>
      </c>
    </row>
    <row r="2160" spans="1:11" x14ac:dyDescent="0.25">
      <c r="A2160">
        <v>36014</v>
      </c>
      <c r="B2160" t="s">
        <v>497</v>
      </c>
      <c r="C2160" s="5">
        <v>43584.645833333336</v>
      </c>
      <c r="D2160" t="s">
        <v>126</v>
      </c>
      <c r="E2160" t="s">
        <v>133</v>
      </c>
      <c r="F2160" t="s">
        <v>9</v>
      </c>
      <c r="G2160">
        <v>30</v>
      </c>
      <c r="H2160" t="s">
        <v>10</v>
      </c>
      <c r="J2160" t="s">
        <v>11</v>
      </c>
      <c r="K2160" s="21">
        <v>27499</v>
      </c>
    </row>
    <row r="2161" spans="1:11" x14ac:dyDescent="0.25">
      <c r="A2161">
        <v>27099</v>
      </c>
      <c r="B2161" t="s">
        <v>1745</v>
      </c>
      <c r="C2161" s="5">
        <v>43585.34375</v>
      </c>
      <c r="D2161" t="s">
        <v>126</v>
      </c>
      <c r="E2161" t="s">
        <v>133</v>
      </c>
      <c r="F2161" t="s">
        <v>9</v>
      </c>
      <c r="G2161">
        <v>30</v>
      </c>
      <c r="H2161" t="s">
        <v>10</v>
      </c>
      <c r="I2161">
        <v>0</v>
      </c>
      <c r="J2161" t="s">
        <v>11</v>
      </c>
      <c r="K2161" s="21">
        <v>34613</v>
      </c>
    </row>
    <row r="2162" spans="1:11" x14ac:dyDescent="0.25">
      <c r="A2162">
        <v>31372</v>
      </c>
      <c r="B2162" t="s">
        <v>252</v>
      </c>
      <c r="C2162" s="5">
        <v>43585.40625</v>
      </c>
      <c r="D2162" t="s">
        <v>126</v>
      </c>
      <c r="E2162" t="s">
        <v>133</v>
      </c>
      <c r="F2162" t="s">
        <v>9</v>
      </c>
      <c r="G2162">
        <v>30</v>
      </c>
      <c r="H2162" t="s">
        <v>10</v>
      </c>
      <c r="J2162" t="s">
        <v>11</v>
      </c>
      <c r="K2162" s="21">
        <v>31102</v>
      </c>
    </row>
    <row r="2163" spans="1:11" x14ac:dyDescent="0.25">
      <c r="A2163">
        <v>25976</v>
      </c>
      <c r="B2163" t="s">
        <v>1714</v>
      </c>
      <c r="C2163" s="5">
        <v>43556.364583333336</v>
      </c>
      <c r="D2163" t="s">
        <v>126</v>
      </c>
      <c r="E2163" t="s">
        <v>133</v>
      </c>
      <c r="F2163" t="s">
        <v>9</v>
      </c>
      <c r="G2163">
        <v>45</v>
      </c>
      <c r="H2163" t="s">
        <v>10</v>
      </c>
      <c r="I2163">
        <v>0</v>
      </c>
      <c r="J2163" t="s">
        <v>11</v>
      </c>
      <c r="K2163" s="21">
        <v>28064</v>
      </c>
    </row>
    <row r="2164" spans="1:11" x14ac:dyDescent="0.25">
      <c r="A2164">
        <v>33678</v>
      </c>
      <c r="B2164" t="s">
        <v>377</v>
      </c>
      <c r="C2164" s="5">
        <v>43556.40625</v>
      </c>
      <c r="D2164" t="s">
        <v>126</v>
      </c>
      <c r="E2164" t="s">
        <v>133</v>
      </c>
      <c r="F2164" t="s">
        <v>9</v>
      </c>
      <c r="G2164">
        <v>45</v>
      </c>
      <c r="H2164" t="s">
        <v>10</v>
      </c>
      <c r="I2164">
        <v>0</v>
      </c>
      <c r="J2164" t="s">
        <v>11</v>
      </c>
      <c r="K2164" s="21">
        <v>33180</v>
      </c>
    </row>
    <row r="2165" spans="1:11" x14ac:dyDescent="0.25">
      <c r="A2165">
        <v>29124</v>
      </c>
      <c r="B2165" t="s">
        <v>1715</v>
      </c>
      <c r="C2165" s="5">
        <v>43556.4375</v>
      </c>
      <c r="D2165" t="s">
        <v>126</v>
      </c>
      <c r="E2165" t="s">
        <v>133</v>
      </c>
      <c r="F2165" t="s">
        <v>9</v>
      </c>
      <c r="G2165">
        <v>45</v>
      </c>
      <c r="H2165" t="s">
        <v>10</v>
      </c>
      <c r="I2165">
        <v>0</v>
      </c>
      <c r="J2165" t="s">
        <v>11</v>
      </c>
      <c r="K2165" s="21">
        <v>21080</v>
      </c>
    </row>
    <row r="2166" spans="1:11" x14ac:dyDescent="0.25">
      <c r="A2166">
        <v>10376</v>
      </c>
      <c r="B2166" t="s">
        <v>657</v>
      </c>
      <c r="C2166" s="5">
        <v>43557.427083333336</v>
      </c>
      <c r="D2166" t="s">
        <v>126</v>
      </c>
      <c r="E2166" t="s">
        <v>133</v>
      </c>
      <c r="F2166" t="s">
        <v>9</v>
      </c>
      <c r="G2166">
        <v>45</v>
      </c>
      <c r="H2166" t="s">
        <v>10</v>
      </c>
      <c r="I2166">
        <v>0</v>
      </c>
      <c r="J2166" t="s">
        <v>11</v>
      </c>
      <c r="K2166" s="21">
        <v>36378</v>
      </c>
    </row>
    <row r="2167" spans="1:11" x14ac:dyDescent="0.25">
      <c r="A2167">
        <v>35729</v>
      </c>
      <c r="B2167" t="s">
        <v>357</v>
      </c>
      <c r="C2167" s="5">
        <v>43557.5625</v>
      </c>
      <c r="D2167" t="s">
        <v>126</v>
      </c>
      <c r="E2167" t="s">
        <v>133</v>
      </c>
      <c r="F2167" t="s">
        <v>9</v>
      </c>
      <c r="G2167">
        <v>45</v>
      </c>
      <c r="H2167" t="s">
        <v>10</v>
      </c>
      <c r="I2167">
        <v>0</v>
      </c>
      <c r="J2167" t="s">
        <v>11</v>
      </c>
      <c r="K2167" s="21">
        <v>36040</v>
      </c>
    </row>
    <row r="2168" spans="1:11" x14ac:dyDescent="0.25">
      <c r="A2168">
        <v>27877</v>
      </c>
      <c r="B2168" t="s">
        <v>317</v>
      </c>
      <c r="C2168" s="5">
        <v>43557.583333333336</v>
      </c>
      <c r="D2168" t="s">
        <v>126</v>
      </c>
      <c r="E2168" t="s">
        <v>133</v>
      </c>
      <c r="F2168" t="s">
        <v>9</v>
      </c>
      <c r="G2168">
        <v>45</v>
      </c>
      <c r="H2168" t="s">
        <v>10</v>
      </c>
      <c r="J2168" t="s">
        <v>11</v>
      </c>
      <c r="K2168" s="21">
        <v>28106</v>
      </c>
    </row>
    <row r="2169" spans="1:11" x14ac:dyDescent="0.25">
      <c r="A2169">
        <v>32846</v>
      </c>
      <c r="B2169" t="s">
        <v>89</v>
      </c>
      <c r="C2169" s="5">
        <v>43563.4375</v>
      </c>
      <c r="D2169" t="s">
        <v>126</v>
      </c>
      <c r="E2169" t="s">
        <v>133</v>
      </c>
      <c r="F2169" t="s">
        <v>9</v>
      </c>
      <c r="G2169">
        <v>45</v>
      </c>
      <c r="H2169" t="s">
        <v>10</v>
      </c>
      <c r="J2169" t="s">
        <v>11</v>
      </c>
      <c r="K2169" s="21">
        <v>31181</v>
      </c>
    </row>
    <row r="2170" spans="1:11" x14ac:dyDescent="0.25">
      <c r="A2170">
        <v>29397</v>
      </c>
      <c r="B2170" t="s">
        <v>1722</v>
      </c>
      <c r="C2170" s="5">
        <v>43563.46875</v>
      </c>
      <c r="D2170" t="s">
        <v>126</v>
      </c>
      <c r="E2170" t="s">
        <v>133</v>
      </c>
      <c r="F2170" t="s">
        <v>9</v>
      </c>
      <c r="G2170">
        <v>45</v>
      </c>
      <c r="H2170" t="s">
        <v>10</v>
      </c>
      <c r="I2170">
        <v>0</v>
      </c>
      <c r="J2170" t="s">
        <v>11</v>
      </c>
      <c r="K2170" s="21">
        <v>33799</v>
      </c>
    </row>
    <row r="2171" spans="1:11" x14ac:dyDescent="0.25">
      <c r="A2171">
        <v>13854</v>
      </c>
      <c r="B2171" t="s">
        <v>1723</v>
      </c>
      <c r="C2171" s="5">
        <v>43563.541666666664</v>
      </c>
      <c r="D2171" t="s">
        <v>126</v>
      </c>
      <c r="E2171" t="s">
        <v>133</v>
      </c>
      <c r="F2171" t="s">
        <v>9</v>
      </c>
      <c r="G2171">
        <v>45</v>
      </c>
      <c r="H2171" t="s">
        <v>10</v>
      </c>
      <c r="J2171" t="s">
        <v>11</v>
      </c>
      <c r="K2171" s="21">
        <v>28271</v>
      </c>
    </row>
    <row r="2172" spans="1:11" x14ac:dyDescent="0.25">
      <c r="A2172">
        <v>34886</v>
      </c>
      <c r="B2172" t="s">
        <v>1050</v>
      </c>
      <c r="C2172" s="5">
        <v>43563.572916666664</v>
      </c>
      <c r="D2172" t="s">
        <v>126</v>
      </c>
      <c r="E2172" t="s">
        <v>133</v>
      </c>
      <c r="F2172" t="s">
        <v>9</v>
      </c>
      <c r="G2172">
        <v>45</v>
      </c>
      <c r="H2172" t="s">
        <v>10</v>
      </c>
      <c r="I2172">
        <v>0</v>
      </c>
      <c r="J2172" t="s">
        <v>11</v>
      </c>
      <c r="K2172" s="21">
        <v>31516</v>
      </c>
    </row>
    <row r="2173" spans="1:11" x14ac:dyDescent="0.25">
      <c r="A2173">
        <v>23955</v>
      </c>
      <c r="B2173" t="s">
        <v>303</v>
      </c>
      <c r="C2173" s="5">
        <v>43563.604166666664</v>
      </c>
      <c r="D2173" t="s">
        <v>126</v>
      </c>
      <c r="E2173" t="s">
        <v>133</v>
      </c>
      <c r="F2173" t="s">
        <v>9</v>
      </c>
      <c r="G2173">
        <v>45</v>
      </c>
      <c r="H2173" t="s">
        <v>10</v>
      </c>
      <c r="J2173" t="s">
        <v>11</v>
      </c>
      <c r="K2173" s="21">
        <v>10074</v>
      </c>
    </row>
    <row r="2174" spans="1:11" x14ac:dyDescent="0.25">
      <c r="A2174">
        <v>17982</v>
      </c>
      <c r="B2174" t="s">
        <v>839</v>
      </c>
      <c r="C2174" s="5">
        <v>43563.635416666664</v>
      </c>
      <c r="D2174" t="s">
        <v>126</v>
      </c>
      <c r="E2174" t="s">
        <v>133</v>
      </c>
      <c r="F2174" t="s">
        <v>9</v>
      </c>
      <c r="G2174">
        <v>45</v>
      </c>
      <c r="H2174" t="s">
        <v>10</v>
      </c>
      <c r="J2174" t="s">
        <v>11</v>
      </c>
      <c r="K2174" s="21">
        <v>28054</v>
      </c>
    </row>
    <row r="2175" spans="1:11" x14ac:dyDescent="0.25">
      <c r="A2175">
        <v>35874</v>
      </c>
      <c r="B2175" t="s">
        <v>1239</v>
      </c>
      <c r="C2175" s="5">
        <v>43564.541666666664</v>
      </c>
      <c r="D2175" t="s">
        <v>126</v>
      </c>
      <c r="E2175" t="s">
        <v>133</v>
      </c>
      <c r="F2175" t="s">
        <v>9</v>
      </c>
      <c r="G2175">
        <v>45</v>
      </c>
      <c r="H2175" t="s">
        <v>10</v>
      </c>
      <c r="J2175" t="s">
        <v>11</v>
      </c>
      <c r="K2175" s="21">
        <v>23005</v>
      </c>
    </row>
    <row r="2176" spans="1:11" x14ac:dyDescent="0.25">
      <c r="A2176">
        <v>7498</v>
      </c>
      <c r="B2176" t="s">
        <v>1726</v>
      </c>
      <c r="C2176" s="5">
        <v>43564.572916666664</v>
      </c>
      <c r="D2176" t="s">
        <v>126</v>
      </c>
      <c r="E2176" t="s">
        <v>133</v>
      </c>
      <c r="F2176" t="s">
        <v>9</v>
      </c>
      <c r="G2176">
        <v>45</v>
      </c>
      <c r="H2176" t="s">
        <v>10</v>
      </c>
      <c r="J2176" t="s">
        <v>11</v>
      </c>
      <c r="K2176" s="21">
        <v>33221</v>
      </c>
    </row>
    <row r="2177" spans="1:11" x14ac:dyDescent="0.25">
      <c r="A2177">
        <v>10612</v>
      </c>
      <c r="B2177" t="s">
        <v>675</v>
      </c>
      <c r="C2177" s="5">
        <v>43566.354166666664</v>
      </c>
      <c r="D2177" t="s">
        <v>126</v>
      </c>
      <c r="E2177" t="s">
        <v>133</v>
      </c>
      <c r="F2177" t="s">
        <v>9</v>
      </c>
      <c r="G2177">
        <v>45</v>
      </c>
      <c r="H2177" t="s">
        <v>10</v>
      </c>
      <c r="J2177" t="s">
        <v>11</v>
      </c>
      <c r="K2177" s="21">
        <v>34054</v>
      </c>
    </row>
    <row r="2178" spans="1:11" x14ac:dyDescent="0.25">
      <c r="A2178">
        <v>14196</v>
      </c>
      <c r="B2178" t="s">
        <v>1728</v>
      </c>
      <c r="C2178" s="5">
        <v>43566.385416666664</v>
      </c>
      <c r="D2178" t="s">
        <v>126</v>
      </c>
      <c r="E2178" t="s">
        <v>133</v>
      </c>
      <c r="F2178" t="s">
        <v>9</v>
      </c>
      <c r="G2178">
        <v>45</v>
      </c>
      <c r="H2178" t="s">
        <v>10</v>
      </c>
      <c r="J2178" t="s">
        <v>11</v>
      </c>
      <c r="K2178" s="21">
        <v>24158</v>
      </c>
    </row>
    <row r="2179" spans="1:11" x14ac:dyDescent="0.25">
      <c r="A2179">
        <v>4327</v>
      </c>
      <c r="B2179" t="s">
        <v>281</v>
      </c>
      <c r="C2179" s="5">
        <v>43570.364583333336</v>
      </c>
      <c r="D2179" t="s">
        <v>126</v>
      </c>
      <c r="E2179" t="s">
        <v>133</v>
      </c>
      <c r="F2179" t="s">
        <v>9</v>
      </c>
      <c r="G2179">
        <v>45</v>
      </c>
      <c r="H2179" t="s">
        <v>10</v>
      </c>
      <c r="J2179" t="s">
        <v>11</v>
      </c>
      <c r="K2179" s="21">
        <v>32691</v>
      </c>
    </row>
    <row r="2180" spans="1:11" x14ac:dyDescent="0.25">
      <c r="A2180">
        <v>10125</v>
      </c>
      <c r="B2180" t="s">
        <v>1733</v>
      </c>
      <c r="C2180" s="5">
        <v>43570.416666666664</v>
      </c>
      <c r="D2180" t="s">
        <v>126</v>
      </c>
      <c r="E2180" t="s">
        <v>133</v>
      </c>
      <c r="F2180" t="s">
        <v>9</v>
      </c>
      <c r="G2180">
        <v>45</v>
      </c>
      <c r="H2180" t="s">
        <v>10</v>
      </c>
      <c r="I2180">
        <v>0</v>
      </c>
      <c r="J2180" t="s">
        <v>11</v>
      </c>
      <c r="K2180" s="21">
        <v>20431</v>
      </c>
    </row>
    <row r="2181" spans="1:11" x14ac:dyDescent="0.25">
      <c r="A2181">
        <v>11697</v>
      </c>
      <c r="B2181" t="s">
        <v>14</v>
      </c>
      <c r="C2181" s="5">
        <v>43570.447916666664</v>
      </c>
      <c r="D2181" t="s">
        <v>126</v>
      </c>
      <c r="E2181" t="s">
        <v>133</v>
      </c>
      <c r="F2181" t="s">
        <v>9</v>
      </c>
      <c r="G2181">
        <v>45</v>
      </c>
      <c r="H2181" t="s">
        <v>10</v>
      </c>
      <c r="J2181" t="s">
        <v>11</v>
      </c>
      <c r="K2181" s="21">
        <v>24985</v>
      </c>
    </row>
    <row r="2182" spans="1:11" x14ac:dyDescent="0.25">
      <c r="A2182">
        <v>9307</v>
      </c>
      <c r="B2182" t="s">
        <v>1734</v>
      </c>
      <c r="C2182" s="5">
        <v>43570.520833333336</v>
      </c>
      <c r="D2182" t="s">
        <v>126</v>
      </c>
      <c r="E2182" t="s">
        <v>133</v>
      </c>
      <c r="F2182" t="s">
        <v>9</v>
      </c>
      <c r="G2182">
        <v>45</v>
      </c>
      <c r="H2182" t="s">
        <v>10</v>
      </c>
      <c r="J2182" t="s">
        <v>11</v>
      </c>
      <c r="K2182" s="21">
        <v>22460</v>
      </c>
    </row>
    <row r="2183" spans="1:11" x14ac:dyDescent="0.25">
      <c r="A2183">
        <v>14955</v>
      </c>
      <c r="B2183" t="s">
        <v>365</v>
      </c>
      <c r="C2183" s="5">
        <v>43570.552083333336</v>
      </c>
      <c r="D2183" t="s">
        <v>126</v>
      </c>
      <c r="E2183" t="s">
        <v>133</v>
      </c>
      <c r="F2183" t="s">
        <v>9</v>
      </c>
      <c r="G2183">
        <v>45</v>
      </c>
      <c r="H2183" t="s">
        <v>10</v>
      </c>
      <c r="J2183" t="s">
        <v>11</v>
      </c>
      <c r="K2183" s="21">
        <v>29093</v>
      </c>
    </row>
    <row r="2184" spans="1:11" x14ac:dyDescent="0.25">
      <c r="A2184">
        <v>30706</v>
      </c>
      <c r="B2184" t="s">
        <v>295</v>
      </c>
      <c r="C2184" s="5">
        <v>43571.520833333336</v>
      </c>
      <c r="D2184" t="s">
        <v>126</v>
      </c>
      <c r="E2184" t="s">
        <v>133</v>
      </c>
      <c r="F2184" t="s">
        <v>9</v>
      </c>
      <c r="G2184">
        <v>45</v>
      </c>
      <c r="H2184" t="s">
        <v>10</v>
      </c>
      <c r="J2184" t="s">
        <v>11</v>
      </c>
      <c r="K2184" s="21">
        <v>30180</v>
      </c>
    </row>
    <row r="2185" spans="1:11" x14ac:dyDescent="0.25">
      <c r="A2185">
        <v>31720</v>
      </c>
      <c r="B2185" t="s">
        <v>1736</v>
      </c>
      <c r="C2185" s="5">
        <v>43571.59375</v>
      </c>
      <c r="D2185" t="s">
        <v>126</v>
      </c>
      <c r="E2185" t="s">
        <v>133</v>
      </c>
      <c r="F2185" t="s">
        <v>9</v>
      </c>
      <c r="G2185">
        <v>45</v>
      </c>
      <c r="H2185" t="s">
        <v>10</v>
      </c>
      <c r="J2185" t="s">
        <v>11</v>
      </c>
      <c r="K2185" s="21">
        <v>32826</v>
      </c>
    </row>
    <row r="2186" spans="1:11" x14ac:dyDescent="0.25">
      <c r="A2186">
        <v>19344</v>
      </c>
      <c r="B2186" t="s">
        <v>563</v>
      </c>
      <c r="C2186" s="5">
        <v>43573.604166666664</v>
      </c>
      <c r="D2186" t="s">
        <v>126</v>
      </c>
      <c r="E2186" t="s">
        <v>133</v>
      </c>
      <c r="F2186" t="s">
        <v>9</v>
      </c>
      <c r="G2186">
        <v>45</v>
      </c>
      <c r="H2186" t="s">
        <v>10</v>
      </c>
      <c r="J2186" t="s">
        <v>11</v>
      </c>
      <c r="K2186" s="21">
        <v>31987</v>
      </c>
    </row>
    <row r="2187" spans="1:11" x14ac:dyDescent="0.25">
      <c r="A2187">
        <v>27595</v>
      </c>
      <c r="B2187" t="s">
        <v>1739</v>
      </c>
      <c r="C2187" s="5">
        <v>43573.635416666664</v>
      </c>
      <c r="D2187" t="s">
        <v>126</v>
      </c>
      <c r="E2187" t="s">
        <v>133</v>
      </c>
      <c r="F2187" t="s">
        <v>9</v>
      </c>
      <c r="G2187">
        <v>45</v>
      </c>
      <c r="H2187" t="s">
        <v>10</v>
      </c>
      <c r="J2187" t="s">
        <v>11</v>
      </c>
      <c r="K2187" s="21">
        <v>33229</v>
      </c>
    </row>
    <row r="2188" spans="1:11" x14ac:dyDescent="0.25">
      <c r="A2188">
        <v>34912</v>
      </c>
      <c r="B2188" t="s">
        <v>96</v>
      </c>
      <c r="C2188" s="5">
        <v>43578.364583333336</v>
      </c>
      <c r="D2188" t="s">
        <v>126</v>
      </c>
      <c r="E2188" t="s">
        <v>133</v>
      </c>
      <c r="F2188" t="s">
        <v>9</v>
      </c>
      <c r="G2188">
        <v>45</v>
      </c>
      <c r="H2188" t="s">
        <v>10</v>
      </c>
      <c r="J2188" t="s">
        <v>11</v>
      </c>
      <c r="K2188" s="21">
        <v>24996</v>
      </c>
    </row>
    <row r="2189" spans="1:11" x14ac:dyDescent="0.25">
      <c r="A2189">
        <v>29543</v>
      </c>
      <c r="B2189" t="s">
        <v>1178</v>
      </c>
      <c r="C2189" s="5">
        <v>43578.395833333336</v>
      </c>
      <c r="D2189" t="s">
        <v>126</v>
      </c>
      <c r="E2189" t="s">
        <v>133</v>
      </c>
      <c r="F2189" t="s">
        <v>9</v>
      </c>
      <c r="G2189">
        <v>45</v>
      </c>
      <c r="H2189" t="s">
        <v>10</v>
      </c>
      <c r="J2189" t="s">
        <v>11</v>
      </c>
      <c r="K2189" s="21">
        <v>38107</v>
      </c>
    </row>
    <row r="2190" spans="1:11" x14ac:dyDescent="0.25">
      <c r="A2190">
        <v>35874</v>
      </c>
      <c r="B2190" t="s">
        <v>1239</v>
      </c>
      <c r="C2190" s="5">
        <v>43578.520833333336</v>
      </c>
      <c r="D2190" t="s">
        <v>126</v>
      </c>
      <c r="E2190" t="s">
        <v>133</v>
      </c>
      <c r="F2190" t="s">
        <v>9</v>
      </c>
      <c r="G2190">
        <v>45</v>
      </c>
      <c r="H2190" t="s">
        <v>10</v>
      </c>
      <c r="J2190" t="s">
        <v>11</v>
      </c>
      <c r="K2190" s="21">
        <v>23005</v>
      </c>
    </row>
    <row r="2191" spans="1:11" x14ac:dyDescent="0.25">
      <c r="A2191">
        <v>33520</v>
      </c>
      <c r="B2191" t="s">
        <v>1740</v>
      </c>
      <c r="C2191" s="5">
        <v>43578.552083333336</v>
      </c>
      <c r="D2191" t="s">
        <v>126</v>
      </c>
      <c r="E2191" t="s">
        <v>133</v>
      </c>
      <c r="F2191" t="s">
        <v>9</v>
      </c>
      <c r="G2191">
        <v>45</v>
      </c>
      <c r="H2191" t="s">
        <v>10</v>
      </c>
      <c r="J2191" t="s">
        <v>11</v>
      </c>
      <c r="K2191" s="21">
        <v>40072</v>
      </c>
    </row>
    <row r="2192" spans="1:11" x14ac:dyDescent="0.25">
      <c r="A2192">
        <v>30683</v>
      </c>
      <c r="B2192" t="s">
        <v>228</v>
      </c>
      <c r="C2192" s="5">
        <v>43580.416666666664</v>
      </c>
      <c r="D2192" t="s">
        <v>126</v>
      </c>
      <c r="E2192" t="s">
        <v>133</v>
      </c>
      <c r="F2192" t="s">
        <v>9</v>
      </c>
      <c r="G2192">
        <v>45</v>
      </c>
      <c r="H2192" t="s">
        <v>10</v>
      </c>
      <c r="J2192" t="s">
        <v>11</v>
      </c>
      <c r="K2192" s="21">
        <v>36413</v>
      </c>
    </row>
    <row r="2193" spans="1:11" x14ac:dyDescent="0.25">
      <c r="A2193">
        <v>10376</v>
      </c>
      <c r="B2193" t="s">
        <v>657</v>
      </c>
      <c r="C2193" s="5">
        <v>43580.447916666664</v>
      </c>
      <c r="D2193" t="s">
        <v>126</v>
      </c>
      <c r="E2193" t="s">
        <v>133</v>
      </c>
      <c r="F2193" t="s">
        <v>9</v>
      </c>
      <c r="G2193">
        <v>45</v>
      </c>
      <c r="H2193" t="s">
        <v>10</v>
      </c>
      <c r="I2193">
        <v>0</v>
      </c>
      <c r="J2193" t="s">
        <v>11</v>
      </c>
      <c r="K2193" s="21">
        <v>36378</v>
      </c>
    </row>
    <row r="2194" spans="1:11" x14ac:dyDescent="0.25">
      <c r="A2194">
        <v>30041</v>
      </c>
      <c r="B2194" t="s">
        <v>1238</v>
      </c>
      <c r="C2194" s="5">
        <v>43580.520833333336</v>
      </c>
      <c r="D2194" t="s">
        <v>126</v>
      </c>
      <c r="E2194" t="s">
        <v>133</v>
      </c>
      <c r="F2194" t="s">
        <v>9</v>
      </c>
      <c r="G2194">
        <v>45</v>
      </c>
      <c r="H2194" t="s">
        <v>10</v>
      </c>
      <c r="I2194">
        <v>0</v>
      </c>
      <c r="J2194" t="s">
        <v>11</v>
      </c>
      <c r="K2194" s="21">
        <v>35802</v>
      </c>
    </row>
    <row r="2195" spans="1:11" x14ac:dyDescent="0.25">
      <c r="A2195">
        <v>611</v>
      </c>
      <c r="B2195" t="s">
        <v>1741</v>
      </c>
      <c r="C2195" s="5">
        <v>43580.572916666664</v>
      </c>
      <c r="D2195" t="s">
        <v>126</v>
      </c>
      <c r="E2195" t="s">
        <v>133</v>
      </c>
      <c r="F2195" t="s">
        <v>9</v>
      </c>
      <c r="G2195">
        <v>45</v>
      </c>
      <c r="H2195" t="s">
        <v>10</v>
      </c>
      <c r="J2195" t="s">
        <v>11</v>
      </c>
      <c r="K2195" s="21">
        <v>25461</v>
      </c>
    </row>
    <row r="2196" spans="1:11" x14ac:dyDescent="0.25">
      <c r="A2196">
        <v>1380</v>
      </c>
      <c r="B2196" t="s">
        <v>651</v>
      </c>
      <c r="C2196" s="5">
        <v>43584.520833333336</v>
      </c>
      <c r="D2196" t="s">
        <v>126</v>
      </c>
      <c r="E2196" t="s">
        <v>133</v>
      </c>
      <c r="F2196" t="s">
        <v>9</v>
      </c>
      <c r="G2196">
        <v>45</v>
      </c>
      <c r="H2196" t="s">
        <v>10</v>
      </c>
      <c r="J2196" t="s">
        <v>11</v>
      </c>
      <c r="K2196" s="21">
        <v>25724</v>
      </c>
    </row>
    <row r="2197" spans="1:11" x14ac:dyDescent="0.25">
      <c r="A2197">
        <v>30562</v>
      </c>
      <c r="B2197" t="s">
        <v>61</v>
      </c>
      <c r="C2197" s="5">
        <v>43585.427083333336</v>
      </c>
      <c r="D2197" t="s">
        <v>126</v>
      </c>
      <c r="E2197" t="s">
        <v>133</v>
      </c>
      <c r="F2197" t="s">
        <v>9</v>
      </c>
      <c r="G2197">
        <v>45</v>
      </c>
      <c r="H2197" t="s">
        <v>10</v>
      </c>
      <c r="J2197" t="s">
        <v>11</v>
      </c>
      <c r="K2197" s="21">
        <v>34635</v>
      </c>
    </row>
    <row r="2198" spans="1:11" x14ac:dyDescent="0.25">
      <c r="A2198">
        <v>13183</v>
      </c>
      <c r="B2198" t="s">
        <v>1189</v>
      </c>
      <c r="C2198" s="5">
        <v>43585.520833333336</v>
      </c>
      <c r="D2198" t="s">
        <v>126</v>
      </c>
      <c r="E2198" t="s">
        <v>133</v>
      </c>
      <c r="F2198" t="s">
        <v>9</v>
      </c>
      <c r="G2198">
        <v>45</v>
      </c>
      <c r="H2198" t="s">
        <v>10</v>
      </c>
      <c r="J2198" t="s">
        <v>11</v>
      </c>
      <c r="K2198" s="21">
        <v>31434</v>
      </c>
    </row>
    <row r="2199" spans="1:11" x14ac:dyDescent="0.25">
      <c r="A2199">
        <v>35874</v>
      </c>
      <c r="B2199" t="s">
        <v>1239</v>
      </c>
      <c r="C2199" s="5">
        <v>43585.552083333336</v>
      </c>
      <c r="D2199" t="s">
        <v>126</v>
      </c>
      <c r="E2199" t="s">
        <v>133</v>
      </c>
      <c r="F2199" t="s">
        <v>9</v>
      </c>
      <c r="G2199">
        <v>45</v>
      </c>
      <c r="H2199" t="s">
        <v>10</v>
      </c>
      <c r="J2199" t="s">
        <v>11</v>
      </c>
      <c r="K2199" s="21">
        <v>23005</v>
      </c>
    </row>
    <row r="2200" spans="1:11" x14ac:dyDescent="0.25">
      <c r="A2200">
        <v>36187</v>
      </c>
      <c r="B2200" t="s">
        <v>1716</v>
      </c>
      <c r="C2200" s="5">
        <v>43556.541666666664</v>
      </c>
      <c r="D2200" t="s">
        <v>126</v>
      </c>
      <c r="E2200" t="s">
        <v>133</v>
      </c>
      <c r="F2200" t="s">
        <v>9</v>
      </c>
      <c r="G2200">
        <v>60</v>
      </c>
      <c r="H2200" t="s">
        <v>10</v>
      </c>
      <c r="J2200" t="s">
        <v>11</v>
      </c>
      <c r="K2200" s="21">
        <v>34542</v>
      </c>
    </row>
    <row r="2201" spans="1:11" x14ac:dyDescent="0.25">
      <c r="A2201">
        <v>35276</v>
      </c>
      <c r="B2201" t="s">
        <v>966</v>
      </c>
      <c r="C2201" s="5">
        <v>43557.34375</v>
      </c>
      <c r="D2201" t="s">
        <v>126</v>
      </c>
      <c r="E2201" t="s">
        <v>133</v>
      </c>
      <c r="F2201" t="s">
        <v>9</v>
      </c>
      <c r="G2201">
        <v>60</v>
      </c>
      <c r="H2201" t="s">
        <v>10</v>
      </c>
      <c r="J2201" t="s">
        <v>11</v>
      </c>
      <c r="K2201" s="21">
        <v>39235</v>
      </c>
    </row>
    <row r="2202" spans="1:11" x14ac:dyDescent="0.25">
      <c r="A2202">
        <v>35927</v>
      </c>
      <c r="B2202" t="s">
        <v>1717</v>
      </c>
      <c r="C2202" s="5">
        <v>43557.385416666664</v>
      </c>
      <c r="D2202" t="s">
        <v>126</v>
      </c>
      <c r="E2202" t="s">
        <v>133</v>
      </c>
      <c r="F2202" t="s">
        <v>9</v>
      </c>
      <c r="G2202">
        <v>60</v>
      </c>
      <c r="H2202" t="s">
        <v>10</v>
      </c>
      <c r="J2202" t="s">
        <v>11</v>
      </c>
      <c r="K2202" s="21">
        <v>37269</v>
      </c>
    </row>
    <row r="2203" spans="1:11" x14ac:dyDescent="0.25">
      <c r="A2203">
        <v>9484</v>
      </c>
      <c r="B2203" t="s">
        <v>35</v>
      </c>
      <c r="C2203" s="5">
        <v>43557.520833333336</v>
      </c>
      <c r="D2203" t="s">
        <v>126</v>
      </c>
      <c r="E2203" t="s">
        <v>133</v>
      </c>
      <c r="F2203" t="s">
        <v>9</v>
      </c>
      <c r="G2203">
        <v>60</v>
      </c>
      <c r="H2203" t="s">
        <v>10</v>
      </c>
      <c r="I2203">
        <v>0</v>
      </c>
      <c r="J2203" t="s">
        <v>11</v>
      </c>
      <c r="K2203" s="21">
        <v>20581</v>
      </c>
    </row>
    <row r="2204" spans="1:11" x14ac:dyDescent="0.25">
      <c r="A2204">
        <v>23919</v>
      </c>
      <c r="B2204" t="s">
        <v>596</v>
      </c>
      <c r="C2204" s="5">
        <v>43559.458333333336</v>
      </c>
      <c r="D2204" t="s">
        <v>126</v>
      </c>
      <c r="E2204" t="s">
        <v>133</v>
      </c>
      <c r="F2204" t="s">
        <v>9</v>
      </c>
      <c r="G2204">
        <v>60</v>
      </c>
      <c r="H2204" t="s">
        <v>10</v>
      </c>
      <c r="J2204" t="s">
        <v>11</v>
      </c>
      <c r="K2204" s="21">
        <v>31131</v>
      </c>
    </row>
    <row r="2205" spans="1:11" x14ac:dyDescent="0.25">
      <c r="A2205">
        <v>34532</v>
      </c>
      <c r="B2205" t="s">
        <v>1048</v>
      </c>
      <c r="C2205" s="5">
        <v>43559.541666666664</v>
      </c>
      <c r="D2205" t="s">
        <v>126</v>
      </c>
      <c r="E2205" t="s">
        <v>133</v>
      </c>
      <c r="F2205" t="s">
        <v>9</v>
      </c>
      <c r="G2205">
        <v>60</v>
      </c>
      <c r="H2205" t="s">
        <v>10</v>
      </c>
      <c r="J2205" t="s">
        <v>11</v>
      </c>
      <c r="K2205" s="21">
        <v>19159</v>
      </c>
    </row>
    <row r="2206" spans="1:11" x14ac:dyDescent="0.25">
      <c r="A2206">
        <v>32031</v>
      </c>
      <c r="B2206" t="s">
        <v>1720</v>
      </c>
      <c r="C2206" s="5">
        <v>43559.583333333336</v>
      </c>
      <c r="D2206" t="s">
        <v>126</v>
      </c>
      <c r="E2206" t="s">
        <v>133</v>
      </c>
      <c r="F2206" t="s">
        <v>9</v>
      </c>
      <c r="G2206">
        <v>60</v>
      </c>
      <c r="H2206" t="s">
        <v>10</v>
      </c>
      <c r="J2206" t="s">
        <v>11</v>
      </c>
      <c r="K2206" s="21">
        <v>18759</v>
      </c>
    </row>
    <row r="2207" spans="1:11" x14ac:dyDescent="0.25">
      <c r="A2207">
        <v>35276</v>
      </c>
      <c r="B2207" t="s">
        <v>966</v>
      </c>
      <c r="C2207" s="5">
        <v>43564.395833333336</v>
      </c>
      <c r="D2207" t="s">
        <v>126</v>
      </c>
      <c r="E2207" t="s">
        <v>133</v>
      </c>
      <c r="F2207" t="s">
        <v>9</v>
      </c>
      <c r="G2207">
        <v>60</v>
      </c>
      <c r="H2207" t="s">
        <v>10</v>
      </c>
      <c r="J2207" t="s">
        <v>11</v>
      </c>
      <c r="K2207" s="21">
        <v>39235</v>
      </c>
    </row>
    <row r="2208" spans="1:11" x14ac:dyDescent="0.25">
      <c r="A2208">
        <v>36070</v>
      </c>
      <c r="B2208" t="s">
        <v>1035</v>
      </c>
      <c r="C2208" s="5">
        <v>43566.520833333336</v>
      </c>
      <c r="D2208" t="s">
        <v>126</v>
      </c>
      <c r="E2208" t="s">
        <v>133</v>
      </c>
      <c r="F2208" t="s">
        <v>9</v>
      </c>
      <c r="G2208">
        <v>60</v>
      </c>
      <c r="H2208" t="s">
        <v>10</v>
      </c>
      <c r="J2208" t="s">
        <v>11</v>
      </c>
      <c r="K2208" s="21">
        <v>41525</v>
      </c>
    </row>
    <row r="2209" spans="1:11" x14ac:dyDescent="0.25">
      <c r="A2209">
        <v>35546</v>
      </c>
      <c r="B2209" t="s">
        <v>638</v>
      </c>
      <c r="C2209" s="5">
        <v>43566.604166666664</v>
      </c>
      <c r="D2209" t="s">
        <v>126</v>
      </c>
      <c r="E2209" t="s">
        <v>133</v>
      </c>
      <c r="F2209" t="s">
        <v>9</v>
      </c>
      <c r="G2209">
        <v>60</v>
      </c>
      <c r="H2209" t="s">
        <v>10</v>
      </c>
      <c r="J2209" t="s">
        <v>11</v>
      </c>
      <c r="K2209" s="21">
        <v>28123</v>
      </c>
    </row>
    <row r="2210" spans="1:11" x14ac:dyDescent="0.25">
      <c r="A2210">
        <v>3371</v>
      </c>
      <c r="B2210" t="s">
        <v>611</v>
      </c>
      <c r="C2210" s="5">
        <v>43571.40625</v>
      </c>
      <c r="D2210" t="s">
        <v>126</v>
      </c>
      <c r="E2210" t="s">
        <v>133</v>
      </c>
      <c r="F2210" t="s">
        <v>9</v>
      </c>
      <c r="G2210">
        <v>60</v>
      </c>
      <c r="H2210" t="s">
        <v>10</v>
      </c>
      <c r="J2210" t="s">
        <v>11</v>
      </c>
      <c r="K2210" s="21">
        <v>26898</v>
      </c>
    </row>
    <row r="2211" spans="1:11" x14ac:dyDescent="0.25">
      <c r="A2211">
        <v>24633</v>
      </c>
      <c r="B2211" t="s">
        <v>993</v>
      </c>
      <c r="C2211" s="5">
        <v>43578.458333333336</v>
      </c>
      <c r="D2211" t="s">
        <v>126</v>
      </c>
      <c r="E2211" t="s">
        <v>133</v>
      </c>
      <c r="F2211" t="s">
        <v>9</v>
      </c>
      <c r="G2211">
        <v>60</v>
      </c>
      <c r="H2211" t="s">
        <v>10</v>
      </c>
      <c r="I2211">
        <v>0</v>
      </c>
      <c r="J2211" t="s">
        <v>11</v>
      </c>
      <c r="K2211" s="21">
        <v>33152</v>
      </c>
    </row>
    <row r="2212" spans="1:11" x14ac:dyDescent="0.25">
      <c r="A2212">
        <v>34407</v>
      </c>
      <c r="B2212" t="s">
        <v>527</v>
      </c>
      <c r="C2212" s="5">
        <v>43578.583333333336</v>
      </c>
      <c r="D2212" t="s">
        <v>126</v>
      </c>
      <c r="E2212" t="s">
        <v>133</v>
      </c>
      <c r="F2212" t="s">
        <v>9</v>
      </c>
      <c r="G2212">
        <v>60</v>
      </c>
      <c r="H2212" t="s">
        <v>10</v>
      </c>
      <c r="J2212" t="s">
        <v>11</v>
      </c>
      <c r="K2212" s="21">
        <v>22706</v>
      </c>
    </row>
    <row r="2213" spans="1:11" x14ac:dyDescent="0.25">
      <c r="A2213">
        <v>36209</v>
      </c>
      <c r="B2213" t="s">
        <v>1746</v>
      </c>
      <c r="C2213" s="5">
        <v>43585.364583333336</v>
      </c>
      <c r="D2213" t="s">
        <v>126</v>
      </c>
      <c r="E2213" t="s">
        <v>133</v>
      </c>
      <c r="F2213" t="s">
        <v>9</v>
      </c>
      <c r="G2213">
        <v>60</v>
      </c>
      <c r="H2213" t="s">
        <v>10</v>
      </c>
      <c r="J2213" t="s">
        <v>11</v>
      </c>
      <c r="K2213" s="21">
        <v>41041</v>
      </c>
    </row>
    <row r="2214" spans="1:11" x14ac:dyDescent="0.25">
      <c r="A2214">
        <v>35799</v>
      </c>
      <c r="B2214" t="s">
        <v>1211</v>
      </c>
      <c r="C2214" s="5">
        <v>43585.458333333336</v>
      </c>
      <c r="D2214" t="s">
        <v>126</v>
      </c>
      <c r="E2214" t="s">
        <v>133</v>
      </c>
      <c r="F2214" t="s">
        <v>9</v>
      </c>
      <c r="G2214">
        <v>60</v>
      </c>
      <c r="H2214" t="s">
        <v>10</v>
      </c>
      <c r="J2214" t="s">
        <v>11</v>
      </c>
      <c r="K2214" s="21">
        <v>34370</v>
      </c>
    </row>
    <row r="2215" spans="1:11" x14ac:dyDescent="0.25">
      <c r="A2215">
        <v>34407</v>
      </c>
      <c r="B2215" t="s">
        <v>527</v>
      </c>
      <c r="C2215" s="5">
        <v>43585.583333333336</v>
      </c>
      <c r="D2215" t="s">
        <v>126</v>
      </c>
      <c r="E2215" t="s">
        <v>133</v>
      </c>
      <c r="F2215" t="s">
        <v>9</v>
      </c>
      <c r="G2215">
        <v>60</v>
      </c>
      <c r="H2215" t="s">
        <v>10</v>
      </c>
      <c r="J2215" t="s">
        <v>11</v>
      </c>
      <c r="K2215" s="21">
        <v>22706</v>
      </c>
    </row>
    <row r="2216" spans="1:11" x14ac:dyDescent="0.25">
      <c r="A2216">
        <v>35729</v>
      </c>
      <c r="B2216" t="s">
        <v>357</v>
      </c>
      <c r="C2216" s="5">
        <v>43585.625</v>
      </c>
      <c r="D2216" t="s">
        <v>126</v>
      </c>
      <c r="E2216" t="s">
        <v>133</v>
      </c>
      <c r="F2216" t="s">
        <v>9</v>
      </c>
      <c r="G2216">
        <v>60</v>
      </c>
      <c r="H2216" t="s">
        <v>10</v>
      </c>
      <c r="I2216">
        <v>0</v>
      </c>
      <c r="J2216" t="s">
        <v>11</v>
      </c>
      <c r="K2216" s="21">
        <v>36040</v>
      </c>
    </row>
    <row r="2217" spans="1:11" x14ac:dyDescent="0.25">
      <c r="A2217">
        <v>20704</v>
      </c>
      <c r="B2217" t="s">
        <v>375</v>
      </c>
      <c r="C2217" s="5">
        <v>43556.583333333336</v>
      </c>
      <c r="D2217" t="s">
        <v>126</v>
      </c>
      <c r="E2217" t="s">
        <v>133</v>
      </c>
      <c r="F2217" t="s">
        <v>9</v>
      </c>
      <c r="G2217">
        <v>75</v>
      </c>
      <c r="H2217" t="s">
        <v>10</v>
      </c>
      <c r="I2217">
        <v>0</v>
      </c>
      <c r="J2217" t="s">
        <v>11</v>
      </c>
      <c r="K2217" s="21">
        <v>23928</v>
      </c>
    </row>
    <row r="2218" spans="1:11" x14ac:dyDescent="0.25">
      <c r="A2218">
        <v>35800</v>
      </c>
      <c r="B2218" t="s">
        <v>968</v>
      </c>
      <c r="C2218" s="5">
        <v>43557.614583333336</v>
      </c>
      <c r="D2218" t="s">
        <v>126</v>
      </c>
      <c r="E2218" t="s">
        <v>133</v>
      </c>
      <c r="F2218" t="s">
        <v>9</v>
      </c>
      <c r="G2218">
        <v>75</v>
      </c>
      <c r="H2218" t="s">
        <v>10</v>
      </c>
      <c r="I2218">
        <v>0</v>
      </c>
      <c r="J2218" t="s">
        <v>11</v>
      </c>
      <c r="K2218" s="21">
        <v>33993</v>
      </c>
    </row>
    <row r="2219" spans="1:11" x14ac:dyDescent="0.25">
      <c r="A2219">
        <v>35864</v>
      </c>
      <c r="B2219" t="s">
        <v>1727</v>
      </c>
      <c r="C2219" s="5">
        <v>43564.604166666664</v>
      </c>
      <c r="D2219" t="s">
        <v>126</v>
      </c>
      <c r="E2219" t="s">
        <v>133</v>
      </c>
      <c r="F2219" t="s">
        <v>9</v>
      </c>
      <c r="G2219">
        <v>75</v>
      </c>
      <c r="H2219" t="s">
        <v>10</v>
      </c>
      <c r="J2219" t="s">
        <v>11</v>
      </c>
      <c r="K2219" s="21">
        <v>26801</v>
      </c>
    </row>
    <row r="2220" spans="1:11" x14ac:dyDescent="0.25">
      <c r="A2220">
        <v>24416</v>
      </c>
      <c r="B2220" t="s">
        <v>319</v>
      </c>
      <c r="C2220" s="5">
        <v>43567.333333333336</v>
      </c>
      <c r="D2220" t="s">
        <v>126</v>
      </c>
      <c r="E2220" t="s">
        <v>133</v>
      </c>
      <c r="F2220" t="s">
        <v>9</v>
      </c>
      <c r="G2220">
        <v>75</v>
      </c>
      <c r="H2220" t="s">
        <v>10</v>
      </c>
      <c r="I2220">
        <v>75</v>
      </c>
      <c r="J2220" t="s">
        <v>11</v>
      </c>
      <c r="K2220" s="21">
        <v>40440</v>
      </c>
    </row>
    <row r="2221" spans="1:11" x14ac:dyDescent="0.25">
      <c r="A2221">
        <v>32939</v>
      </c>
      <c r="B2221" t="s">
        <v>427</v>
      </c>
      <c r="C2221" s="5">
        <v>43571.447916666664</v>
      </c>
      <c r="D2221" t="s">
        <v>126</v>
      </c>
      <c r="E2221" t="s">
        <v>133</v>
      </c>
      <c r="F2221" t="s">
        <v>9</v>
      </c>
      <c r="G2221">
        <v>75</v>
      </c>
      <c r="H2221" t="s">
        <v>10</v>
      </c>
      <c r="J2221" t="s">
        <v>11</v>
      </c>
      <c r="K2221" s="21">
        <v>20698</v>
      </c>
    </row>
    <row r="2222" spans="1:11" x14ac:dyDescent="0.25">
      <c r="A2222">
        <v>36049</v>
      </c>
      <c r="B2222" t="s">
        <v>548</v>
      </c>
      <c r="C2222" s="5">
        <v>43580.625</v>
      </c>
      <c r="D2222" t="s">
        <v>126</v>
      </c>
      <c r="E2222" t="s">
        <v>133</v>
      </c>
      <c r="F2222" t="s">
        <v>9</v>
      </c>
      <c r="G2222">
        <v>75</v>
      </c>
      <c r="H2222" t="s">
        <v>10</v>
      </c>
      <c r="I2222">
        <v>0</v>
      </c>
      <c r="J2222" t="s">
        <v>15</v>
      </c>
      <c r="K2222" s="21">
        <v>19760</v>
      </c>
    </row>
    <row r="2223" spans="1:11" x14ac:dyDescent="0.25">
      <c r="A2223">
        <v>35881</v>
      </c>
      <c r="B2223" t="s">
        <v>1718</v>
      </c>
      <c r="C2223" s="5">
        <v>43559.364583333336</v>
      </c>
      <c r="D2223" t="s">
        <v>126</v>
      </c>
      <c r="E2223" t="s">
        <v>133</v>
      </c>
      <c r="F2223" t="s">
        <v>9</v>
      </c>
      <c r="G2223">
        <v>90</v>
      </c>
      <c r="H2223" t="s">
        <v>10</v>
      </c>
      <c r="I2223">
        <v>0</v>
      </c>
      <c r="J2223" t="s">
        <v>11</v>
      </c>
      <c r="K2223" s="21">
        <v>36183</v>
      </c>
    </row>
    <row r="2224" spans="1:11" x14ac:dyDescent="0.25">
      <c r="A2224">
        <v>34840</v>
      </c>
      <c r="B2224" t="s">
        <v>777</v>
      </c>
      <c r="C2224" s="5">
        <v>43567.40625</v>
      </c>
      <c r="D2224" t="s">
        <v>126</v>
      </c>
      <c r="E2224" t="s">
        <v>133</v>
      </c>
      <c r="F2224" t="s">
        <v>9</v>
      </c>
      <c r="G2224">
        <v>90</v>
      </c>
      <c r="H2224" t="s">
        <v>10</v>
      </c>
      <c r="I2224">
        <v>90</v>
      </c>
      <c r="J2224" t="s">
        <v>11</v>
      </c>
      <c r="K2224" s="21">
        <v>40283</v>
      </c>
    </row>
    <row r="2225" spans="1:11" x14ac:dyDescent="0.25">
      <c r="A2225">
        <v>33996</v>
      </c>
      <c r="B2225" t="s">
        <v>1735</v>
      </c>
      <c r="C2225" s="5">
        <v>43570.635416666664</v>
      </c>
      <c r="D2225" t="s">
        <v>126</v>
      </c>
      <c r="E2225" t="s">
        <v>133</v>
      </c>
      <c r="F2225" t="s">
        <v>9</v>
      </c>
      <c r="G2225">
        <v>90</v>
      </c>
      <c r="H2225" t="s">
        <v>10</v>
      </c>
      <c r="I2225">
        <v>0</v>
      </c>
      <c r="J2225" t="s">
        <v>11</v>
      </c>
      <c r="K2225" s="21">
        <v>21690</v>
      </c>
    </row>
    <row r="2226" spans="1:11" x14ac:dyDescent="0.25">
      <c r="A2226">
        <v>35276</v>
      </c>
      <c r="B2226" t="s">
        <v>966</v>
      </c>
      <c r="C2226" s="5">
        <v>43571.34375</v>
      </c>
      <c r="D2226" t="s">
        <v>126</v>
      </c>
      <c r="E2226" t="s">
        <v>133</v>
      </c>
      <c r="F2226" t="s">
        <v>9</v>
      </c>
      <c r="G2226">
        <v>90</v>
      </c>
      <c r="H2226" t="s">
        <v>10</v>
      </c>
      <c r="J2226" t="s">
        <v>11</v>
      </c>
      <c r="K2226" s="21">
        <v>39235</v>
      </c>
    </row>
  </sheetData>
  <autoFilter ref="A1:K1">
    <sortState ref="A2:J2256">
      <sortCondition ref="D1"/>
    </sortState>
  </autoFilter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57"/>
  <sheetViews>
    <sheetView topLeftCell="A4" workbookViewId="0">
      <selection activeCell="F40" sqref="F40"/>
    </sheetView>
  </sheetViews>
  <sheetFormatPr defaultRowHeight="15" x14ac:dyDescent="0.25"/>
  <cols>
    <col min="1" max="1" width="13.42578125" bestFit="1" customWidth="1"/>
    <col min="2" max="2" width="15" bestFit="1" customWidth="1"/>
  </cols>
  <sheetData>
    <row r="3" spans="1:3" x14ac:dyDescent="0.25">
      <c r="A3" t="s">
        <v>953</v>
      </c>
      <c r="B3" t="s">
        <v>1051</v>
      </c>
    </row>
    <row r="4" spans="1:3" x14ac:dyDescent="0.25">
      <c r="A4" t="s">
        <v>822</v>
      </c>
      <c r="B4">
        <v>675</v>
      </c>
      <c r="C4" s="95">
        <f>+B4/60</f>
        <v>11.25</v>
      </c>
    </row>
    <row r="5" spans="1:3" x14ac:dyDescent="0.25">
      <c r="A5" t="s">
        <v>863</v>
      </c>
      <c r="B5">
        <v>1370</v>
      </c>
      <c r="C5" s="95">
        <f t="shared" ref="C5:C57" si="0">+B5/60</f>
        <v>22.833333333333332</v>
      </c>
    </row>
    <row r="6" spans="1:3" x14ac:dyDescent="0.25">
      <c r="A6" t="s">
        <v>18</v>
      </c>
      <c r="B6">
        <v>1590</v>
      </c>
      <c r="C6" s="95">
        <f t="shared" si="0"/>
        <v>26.5</v>
      </c>
    </row>
    <row r="7" spans="1:3" x14ac:dyDescent="0.25">
      <c r="A7" t="s">
        <v>31</v>
      </c>
      <c r="B7">
        <v>1665</v>
      </c>
      <c r="C7" s="95">
        <f t="shared" si="0"/>
        <v>27.75</v>
      </c>
    </row>
    <row r="8" spans="1:3" x14ac:dyDescent="0.25">
      <c r="A8" t="s">
        <v>452</v>
      </c>
      <c r="B8">
        <v>1355</v>
      </c>
      <c r="C8" s="95">
        <f t="shared" si="0"/>
        <v>22.583333333333332</v>
      </c>
    </row>
    <row r="9" spans="1:3" x14ac:dyDescent="0.25">
      <c r="A9" t="s">
        <v>604</v>
      </c>
      <c r="B9">
        <v>615</v>
      </c>
      <c r="C9" s="95">
        <f t="shared" si="0"/>
        <v>10.25</v>
      </c>
    </row>
    <row r="10" spans="1:3" x14ac:dyDescent="0.25">
      <c r="A10" t="s">
        <v>57</v>
      </c>
      <c r="B10">
        <v>2645</v>
      </c>
      <c r="C10" s="95">
        <f t="shared" si="0"/>
        <v>44.083333333333336</v>
      </c>
    </row>
    <row r="11" spans="1:3" x14ac:dyDescent="0.25">
      <c r="A11" t="s">
        <v>256</v>
      </c>
      <c r="B11">
        <v>1795</v>
      </c>
      <c r="C11" s="95">
        <f t="shared" si="0"/>
        <v>29.916666666666668</v>
      </c>
    </row>
    <row r="12" spans="1:3" x14ac:dyDescent="0.25">
      <c r="A12" t="s">
        <v>68</v>
      </c>
      <c r="B12">
        <v>2645</v>
      </c>
      <c r="C12" s="95">
        <f t="shared" si="0"/>
        <v>44.083333333333336</v>
      </c>
    </row>
    <row r="13" spans="1:3" x14ac:dyDescent="0.25">
      <c r="A13" t="s">
        <v>230</v>
      </c>
      <c r="B13">
        <v>2025</v>
      </c>
      <c r="C13" s="95">
        <f t="shared" si="0"/>
        <v>33.75</v>
      </c>
    </row>
    <row r="14" spans="1:3" x14ac:dyDescent="0.25">
      <c r="A14" t="s">
        <v>231</v>
      </c>
      <c r="B14">
        <v>1290</v>
      </c>
      <c r="C14" s="95">
        <f t="shared" si="0"/>
        <v>21.5</v>
      </c>
    </row>
    <row r="15" spans="1:3" x14ac:dyDescent="0.25">
      <c r="A15" t="s">
        <v>159</v>
      </c>
      <c r="B15">
        <v>1185</v>
      </c>
      <c r="C15" s="95">
        <f t="shared" si="0"/>
        <v>19.75</v>
      </c>
    </row>
    <row r="16" spans="1:3" x14ac:dyDescent="0.25">
      <c r="A16" t="s">
        <v>79</v>
      </c>
      <c r="B16">
        <v>3165</v>
      </c>
      <c r="C16" s="95">
        <f t="shared" si="0"/>
        <v>52.75</v>
      </c>
    </row>
    <row r="17" spans="1:3" x14ac:dyDescent="0.25">
      <c r="A17" t="s">
        <v>80</v>
      </c>
      <c r="B17">
        <v>1080</v>
      </c>
      <c r="C17" s="95">
        <f t="shared" si="0"/>
        <v>18</v>
      </c>
    </row>
    <row r="18" spans="1:3" x14ac:dyDescent="0.25">
      <c r="A18" t="s">
        <v>83</v>
      </c>
      <c r="B18">
        <v>1560</v>
      </c>
      <c r="C18" s="95">
        <f t="shared" si="0"/>
        <v>26</v>
      </c>
    </row>
    <row r="19" spans="1:3" x14ac:dyDescent="0.25">
      <c r="A19" t="s">
        <v>1243</v>
      </c>
      <c r="B19">
        <v>1170</v>
      </c>
      <c r="C19" s="95">
        <f t="shared" si="0"/>
        <v>19.5</v>
      </c>
    </row>
    <row r="20" spans="1:3" x14ac:dyDescent="0.25">
      <c r="A20" t="s">
        <v>1125</v>
      </c>
      <c r="B20">
        <v>2235</v>
      </c>
      <c r="C20" s="95">
        <f t="shared" si="0"/>
        <v>37.25</v>
      </c>
    </row>
    <row r="21" spans="1:3" x14ac:dyDescent="0.25">
      <c r="A21" t="s">
        <v>85</v>
      </c>
      <c r="B21">
        <v>225</v>
      </c>
      <c r="C21" s="95">
        <f t="shared" si="0"/>
        <v>3.75</v>
      </c>
    </row>
    <row r="22" spans="1:3" x14ac:dyDescent="0.25">
      <c r="A22" t="s">
        <v>86</v>
      </c>
      <c r="B22">
        <v>840</v>
      </c>
      <c r="C22" s="95">
        <f t="shared" si="0"/>
        <v>14</v>
      </c>
    </row>
    <row r="23" spans="1:3" x14ac:dyDescent="0.25">
      <c r="A23" t="s">
        <v>87</v>
      </c>
      <c r="B23">
        <v>1920</v>
      </c>
      <c r="C23" s="95">
        <f t="shared" si="0"/>
        <v>32</v>
      </c>
    </row>
    <row r="24" spans="1:3" x14ac:dyDescent="0.25">
      <c r="A24" t="s">
        <v>935</v>
      </c>
      <c r="B24">
        <v>2400</v>
      </c>
      <c r="C24" s="95">
        <f t="shared" si="0"/>
        <v>40</v>
      </c>
    </row>
    <row r="25" spans="1:3" x14ac:dyDescent="0.25">
      <c r="A25" t="s">
        <v>257</v>
      </c>
      <c r="B25">
        <v>2715</v>
      </c>
      <c r="C25" s="95">
        <f t="shared" si="0"/>
        <v>45.25</v>
      </c>
    </row>
    <row r="26" spans="1:3" x14ac:dyDescent="0.25">
      <c r="A26" t="s">
        <v>99</v>
      </c>
      <c r="B26">
        <v>270</v>
      </c>
      <c r="C26" s="95">
        <f t="shared" si="0"/>
        <v>4.5</v>
      </c>
    </row>
    <row r="27" spans="1:3" x14ac:dyDescent="0.25">
      <c r="A27" t="s">
        <v>100</v>
      </c>
      <c r="B27">
        <v>4785</v>
      </c>
      <c r="C27" s="95">
        <f t="shared" si="0"/>
        <v>79.75</v>
      </c>
    </row>
    <row r="28" spans="1:3" x14ac:dyDescent="0.25">
      <c r="A28" t="s">
        <v>268</v>
      </c>
      <c r="B28">
        <v>1290</v>
      </c>
      <c r="C28" s="95">
        <f t="shared" si="0"/>
        <v>21.5</v>
      </c>
    </row>
    <row r="29" spans="1:3" x14ac:dyDescent="0.25">
      <c r="A29" t="s">
        <v>106</v>
      </c>
      <c r="B29">
        <v>1175</v>
      </c>
      <c r="C29" s="95">
        <f t="shared" si="0"/>
        <v>19.583333333333332</v>
      </c>
    </row>
    <row r="30" spans="1:3" x14ac:dyDescent="0.25">
      <c r="A30" t="s">
        <v>107</v>
      </c>
      <c r="B30">
        <v>1200</v>
      </c>
      <c r="C30" s="95">
        <f t="shared" si="0"/>
        <v>20</v>
      </c>
    </row>
    <row r="31" spans="1:3" x14ac:dyDescent="0.25">
      <c r="A31" t="s">
        <v>109</v>
      </c>
      <c r="B31">
        <v>3785</v>
      </c>
      <c r="C31" s="95">
        <f t="shared" si="0"/>
        <v>63.083333333333336</v>
      </c>
    </row>
    <row r="32" spans="1:3" x14ac:dyDescent="0.25">
      <c r="A32" t="s">
        <v>403</v>
      </c>
      <c r="B32">
        <v>1005</v>
      </c>
      <c r="C32" s="95">
        <f t="shared" si="0"/>
        <v>16.75</v>
      </c>
    </row>
    <row r="33" spans="1:3" x14ac:dyDescent="0.25">
      <c r="A33" t="s">
        <v>111</v>
      </c>
      <c r="B33">
        <v>2490</v>
      </c>
      <c r="C33" s="95">
        <f t="shared" si="0"/>
        <v>41.5</v>
      </c>
    </row>
    <row r="34" spans="1:3" x14ac:dyDescent="0.25">
      <c r="A34" t="s">
        <v>277</v>
      </c>
      <c r="B34">
        <v>825</v>
      </c>
      <c r="C34" s="95">
        <f t="shared" si="0"/>
        <v>13.75</v>
      </c>
    </row>
    <row r="35" spans="1:3" x14ac:dyDescent="0.25">
      <c r="A35" t="s">
        <v>112</v>
      </c>
      <c r="B35">
        <v>1740</v>
      </c>
      <c r="C35" s="95">
        <f t="shared" si="0"/>
        <v>29</v>
      </c>
    </row>
    <row r="36" spans="1:3" x14ac:dyDescent="0.25">
      <c r="A36" t="s">
        <v>876</v>
      </c>
      <c r="B36">
        <v>870</v>
      </c>
      <c r="C36" s="95">
        <f t="shared" si="0"/>
        <v>14.5</v>
      </c>
    </row>
    <row r="37" spans="1:3" x14ac:dyDescent="0.25">
      <c r="A37" t="s">
        <v>995</v>
      </c>
      <c r="B37">
        <v>510</v>
      </c>
      <c r="C37" s="95">
        <f t="shared" si="0"/>
        <v>8.5</v>
      </c>
    </row>
    <row r="38" spans="1:3" x14ac:dyDescent="0.25">
      <c r="A38" t="s">
        <v>114</v>
      </c>
      <c r="B38">
        <v>2835</v>
      </c>
      <c r="C38" s="95">
        <f t="shared" si="0"/>
        <v>47.25</v>
      </c>
    </row>
    <row r="39" spans="1:3" x14ac:dyDescent="0.25">
      <c r="A39" t="s">
        <v>116</v>
      </c>
      <c r="B39">
        <v>3395</v>
      </c>
      <c r="C39" s="95">
        <f t="shared" si="0"/>
        <v>56.583333333333336</v>
      </c>
    </row>
    <row r="40" spans="1:3" x14ac:dyDescent="0.25">
      <c r="A40" t="s">
        <v>117</v>
      </c>
      <c r="B40">
        <v>1125</v>
      </c>
      <c r="C40" s="95">
        <f t="shared" si="0"/>
        <v>18.75</v>
      </c>
    </row>
    <row r="41" spans="1:3" x14ac:dyDescent="0.25">
      <c r="A41" t="s">
        <v>118</v>
      </c>
      <c r="B41">
        <v>2235</v>
      </c>
      <c r="C41" s="95">
        <f t="shared" si="0"/>
        <v>37.25</v>
      </c>
    </row>
    <row r="42" spans="1:3" x14ac:dyDescent="0.25">
      <c r="A42" t="s">
        <v>431</v>
      </c>
      <c r="B42">
        <v>1305</v>
      </c>
      <c r="C42" s="95">
        <f t="shared" si="0"/>
        <v>21.75</v>
      </c>
    </row>
    <row r="43" spans="1:3" x14ac:dyDescent="0.25">
      <c r="A43" t="s">
        <v>119</v>
      </c>
      <c r="B43">
        <v>2415</v>
      </c>
      <c r="C43" s="95">
        <f t="shared" si="0"/>
        <v>40.25</v>
      </c>
    </row>
    <row r="44" spans="1:3" x14ac:dyDescent="0.25">
      <c r="A44" t="s">
        <v>154</v>
      </c>
      <c r="B44">
        <v>3350</v>
      </c>
      <c r="C44" s="95">
        <f t="shared" si="0"/>
        <v>55.833333333333336</v>
      </c>
    </row>
    <row r="45" spans="1:3" x14ac:dyDescent="0.25">
      <c r="A45" t="s">
        <v>120</v>
      </c>
      <c r="B45">
        <v>1020</v>
      </c>
      <c r="C45" s="95">
        <f t="shared" si="0"/>
        <v>17</v>
      </c>
    </row>
    <row r="46" spans="1:3" x14ac:dyDescent="0.25">
      <c r="A46" t="s">
        <v>584</v>
      </c>
      <c r="B46">
        <v>1005</v>
      </c>
      <c r="C46" s="95">
        <f t="shared" si="0"/>
        <v>16.75</v>
      </c>
    </row>
    <row r="47" spans="1:3" x14ac:dyDescent="0.25">
      <c r="A47" t="s">
        <v>432</v>
      </c>
      <c r="B47">
        <v>3075</v>
      </c>
      <c r="C47" s="95">
        <f t="shared" si="0"/>
        <v>51.25</v>
      </c>
    </row>
    <row r="48" spans="1:3" x14ac:dyDescent="0.25">
      <c r="A48" t="s">
        <v>151</v>
      </c>
      <c r="B48">
        <v>525</v>
      </c>
      <c r="C48" s="95">
        <f t="shared" si="0"/>
        <v>8.75</v>
      </c>
    </row>
    <row r="49" spans="1:3" x14ac:dyDescent="0.25">
      <c r="A49" t="s">
        <v>121</v>
      </c>
      <c r="B49">
        <v>0</v>
      </c>
      <c r="C49" s="95">
        <f t="shared" si="0"/>
        <v>0</v>
      </c>
    </row>
    <row r="50" spans="1:3" x14ac:dyDescent="0.25">
      <c r="A50" t="s">
        <v>997</v>
      </c>
      <c r="B50">
        <v>1780</v>
      </c>
      <c r="C50" s="95">
        <f t="shared" si="0"/>
        <v>29.666666666666668</v>
      </c>
    </row>
    <row r="51" spans="1:3" x14ac:dyDescent="0.25">
      <c r="A51" t="s">
        <v>589</v>
      </c>
      <c r="B51">
        <v>585</v>
      </c>
      <c r="C51" s="95">
        <f t="shared" si="0"/>
        <v>9.75</v>
      </c>
    </row>
    <row r="52" spans="1:3" x14ac:dyDescent="0.25">
      <c r="A52" t="s">
        <v>248</v>
      </c>
      <c r="B52">
        <v>2150</v>
      </c>
      <c r="C52" s="95">
        <f t="shared" si="0"/>
        <v>35.833333333333336</v>
      </c>
    </row>
    <row r="53" spans="1:3" x14ac:dyDescent="0.25">
      <c r="A53" t="s">
        <v>883</v>
      </c>
      <c r="B53">
        <v>2185</v>
      </c>
      <c r="C53" s="95">
        <f t="shared" si="0"/>
        <v>36.416666666666664</v>
      </c>
    </row>
    <row r="54" spans="1:3" x14ac:dyDescent="0.25">
      <c r="A54" t="s">
        <v>592</v>
      </c>
      <c r="B54">
        <v>2905</v>
      </c>
      <c r="C54" s="95">
        <f t="shared" si="0"/>
        <v>48.416666666666664</v>
      </c>
    </row>
    <row r="55" spans="1:3" x14ac:dyDescent="0.25">
      <c r="A55" t="s">
        <v>125</v>
      </c>
      <c r="B55">
        <v>2010</v>
      </c>
      <c r="C55" s="95">
        <f t="shared" si="0"/>
        <v>33.5</v>
      </c>
    </row>
    <row r="56" spans="1:3" x14ac:dyDescent="0.25">
      <c r="A56" t="s">
        <v>126</v>
      </c>
      <c r="B56">
        <v>2920</v>
      </c>
      <c r="C56" s="95">
        <f t="shared" si="0"/>
        <v>48.666666666666664</v>
      </c>
    </row>
    <row r="57" spans="1:3" x14ac:dyDescent="0.25">
      <c r="A57" t="s">
        <v>954</v>
      </c>
      <c r="B57">
        <v>92930</v>
      </c>
      <c r="C57" s="95">
        <f t="shared" si="0"/>
        <v>1548.8333333333333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"/>
  <sheetViews>
    <sheetView workbookViewId="0">
      <selection activeCell="E41" sqref="E41"/>
    </sheetView>
  </sheetViews>
  <sheetFormatPr defaultRowHeight="15" x14ac:dyDescent="0.25"/>
  <cols>
    <col min="1" max="1" width="12" customWidth="1"/>
    <col min="3" max="3" width="14.5703125" bestFit="1" customWidth="1"/>
    <col min="5" max="5" width="13.140625" customWidth="1"/>
    <col min="6" max="6" width="10.42578125" customWidth="1"/>
    <col min="7" max="7" width="16.5703125" customWidth="1"/>
    <col min="8" max="8" width="13.42578125" customWidth="1"/>
    <col min="9" max="9" width="12.42578125" customWidth="1"/>
    <col min="10" max="10" width="13.1406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210</v>
      </c>
    </row>
    <row r="2" spans="1:10" x14ac:dyDescent="0.25">
      <c r="A2">
        <v>11423</v>
      </c>
      <c r="B2" t="s">
        <v>1231</v>
      </c>
      <c r="C2" s="5">
        <v>43619.34375</v>
      </c>
      <c r="D2" t="s">
        <v>592</v>
      </c>
      <c r="E2" t="s">
        <v>9</v>
      </c>
      <c r="F2">
        <v>30</v>
      </c>
      <c r="G2" t="s">
        <v>10</v>
      </c>
      <c r="I2" t="s">
        <v>11</v>
      </c>
      <c r="J2" s="21">
        <v>36640</v>
      </c>
    </row>
    <row r="3" spans="1:10" x14ac:dyDescent="0.25">
      <c r="A3">
        <v>16074</v>
      </c>
      <c r="B3" t="s">
        <v>1188</v>
      </c>
      <c r="C3" s="5">
        <v>43619.395833333336</v>
      </c>
      <c r="D3" t="s">
        <v>592</v>
      </c>
      <c r="E3" t="s">
        <v>9</v>
      </c>
      <c r="F3">
        <v>30</v>
      </c>
      <c r="G3" t="s">
        <v>10</v>
      </c>
      <c r="I3" t="s">
        <v>11</v>
      </c>
      <c r="J3" s="21">
        <v>31314</v>
      </c>
    </row>
    <row r="4" spans="1:10" x14ac:dyDescent="0.25">
      <c r="A4">
        <v>7207</v>
      </c>
      <c r="B4" t="s">
        <v>38</v>
      </c>
      <c r="C4" s="5">
        <v>43619.416666666664</v>
      </c>
      <c r="D4" t="s">
        <v>592</v>
      </c>
      <c r="E4" t="s">
        <v>9</v>
      </c>
      <c r="F4">
        <v>45</v>
      </c>
      <c r="G4" t="s">
        <v>10</v>
      </c>
      <c r="H4">
        <v>0</v>
      </c>
      <c r="I4" t="s">
        <v>11</v>
      </c>
      <c r="J4" s="21">
        <v>28203</v>
      </c>
    </row>
    <row r="5" spans="1:10" x14ac:dyDescent="0.25">
      <c r="A5">
        <v>31673</v>
      </c>
      <c r="B5" t="s">
        <v>1774</v>
      </c>
      <c r="C5" s="5">
        <v>43619.4375</v>
      </c>
      <c r="D5" t="s">
        <v>592</v>
      </c>
      <c r="E5" t="s">
        <v>9</v>
      </c>
      <c r="F5">
        <v>45</v>
      </c>
      <c r="G5" t="s">
        <v>10</v>
      </c>
      <c r="H5">
        <v>0</v>
      </c>
      <c r="I5" t="s">
        <v>11</v>
      </c>
      <c r="J5" s="21">
        <v>16906</v>
      </c>
    </row>
    <row r="6" spans="1:10" x14ac:dyDescent="0.25">
      <c r="A6">
        <v>33033</v>
      </c>
      <c r="B6" t="s">
        <v>473</v>
      </c>
      <c r="C6" s="5">
        <v>43619.458333333336</v>
      </c>
      <c r="D6" t="s">
        <v>592</v>
      </c>
      <c r="E6" t="s">
        <v>9</v>
      </c>
      <c r="F6">
        <v>45</v>
      </c>
      <c r="G6" t="s">
        <v>10</v>
      </c>
      <c r="H6">
        <v>0</v>
      </c>
      <c r="I6" t="s">
        <v>11</v>
      </c>
      <c r="J6" s="21">
        <v>25573</v>
      </c>
    </row>
    <row r="7" spans="1:10" x14ac:dyDescent="0.25">
      <c r="A7">
        <v>10833</v>
      </c>
      <c r="B7" t="s">
        <v>1143</v>
      </c>
      <c r="C7" s="5">
        <v>43619.520833333336</v>
      </c>
      <c r="D7" t="s">
        <v>592</v>
      </c>
      <c r="E7" t="s">
        <v>9</v>
      </c>
      <c r="F7">
        <v>30</v>
      </c>
      <c r="G7" t="s">
        <v>10</v>
      </c>
      <c r="I7" t="s">
        <v>11</v>
      </c>
      <c r="J7" s="21">
        <v>21891</v>
      </c>
    </row>
    <row r="8" spans="1:10" x14ac:dyDescent="0.25">
      <c r="A8">
        <v>8085</v>
      </c>
      <c r="B8" t="s">
        <v>567</v>
      </c>
      <c r="C8" s="5">
        <v>43619.5625</v>
      </c>
      <c r="D8" t="s">
        <v>592</v>
      </c>
      <c r="E8" t="s">
        <v>9</v>
      </c>
      <c r="F8">
        <v>45</v>
      </c>
      <c r="G8" t="s">
        <v>10</v>
      </c>
      <c r="I8" t="s">
        <v>11</v>
      </c>
      <c r="J8" s="21">
        <v>25927</v>
      </c>
    </row>
    <row r="9" spans="1:10" x14ac:dyDescent="0.25">
      <c r="A9">
        <v>2907</v>
      </c>
      <c r="B9" t="s">
        <v>851</v>
      </c>
      <c r="C9" s="5">
        <v>43619.625</v>
      </c>
      <c r="D9" t="s">
        <v>592</v>
      </c>
      <c r="E9" t="s">
        <v>9</v>
      </c>
      <c r="F9">
        <v>15</v>
      </c>
      <c r="G9" t="s">
        <v>10</v>
      </c>
      <c r="H9">
        <v>0</v>
      </c>
      <c r="I9" t="s">
        <v>11</v>
      </c>
      <c r="J9" s="21">
        <v>19152</v>
      </c>
    </row>
    <row r="10" spans="1:10" x14ac:dyDescent="0.25">
      <c r="A10">
        <v>35052</v>
      </c>
      <c r="B10" t="s">
        <v>1181</v>
      </c>
      <c r="C10" s="5">
        <v>43619.635416666664</v>
      </c>
      <c r="D10" t="s">
        <v>592</v>
      </c>
      <c r="E10" t="s">
        <v>9</v>
      </c>
      <c r="F10">
        <v>45</v>
      </c>
      <c r="G10" t="s">
        <v>10</v>
      </c>
      <c r="I10" t="s">
        <v>11</v>
      </c>
      <c r="J10" s="21">
        <v>32355</v>
      </c>
    </row>
    <row r="11" spans="1:10" x14ac:dyDescent="0.25">
      <c r="A11">
        <v>30663</v>
      </c>
      <c r="B11" t="s">
        <v>544</v>
      </c>
      <c r="C11" s="5">
        <v>43622.40625</v>
      </c>
      <c r="D11" t="s">
        <v>592</v>
      </c>
      <c r="E11" t="s">
        <v>9</v>
      </c>
      <c r="F11">
        <v>15</v>
      </c>
      <c r="G11" t="s">
        <v>10</v>
      </c>
      <c r="I11" t="s">
        <v>11</v>
      </c>
      <c r="J11" s="21">
        <v>29920</v>
      </c>
    </row>
    <row r="12" spans="1:10" x14ac:dyDescent="0.25">
      <c r="A12">
        <v>9339</v>
      </c>
      <c r="B12" t="s">
        <v>1220</v>
      </c>
      <c r="C12" s="5">
        <v>43622.416666666664</v>
      </c>
      <c r="D12" t="s">
        <v>592</v>
      </c>
      <c r="E12" t="s">
        <v>9</v>
      </c>
      <c r="F12">
        <v>30</v>
      </c>
      <c r="G12" t="s">
        <v>10</v>
      </c>
      <c r="I12" t="s">
        <v>11</v>
      </c>
      <c r="J12" s="21">
        <v>33541</v>
      </c>
    </row>
    <row r="13" spans="1:10" x14ac:dyDescent="0.25">
      <c r="A13">
        <v>1513</v>
      </c>
      <c r="B13" t="s">
        <v>67</v>
      </c>
      <c r="C13" s="5">
        <v>43622.4375</v>
      </c>
      <c r="D13" t="s">
        <v>592</v>
      </c>
      <c r="E13" t="s">
        <v>9</v>
      </c>
      <c r="F13">
        <v>30</v>
      </c>
      <c r="G13" t="s">
        <v>10</v>
      </c>
      <c r="I13" t="s">
        <v>11</v>
      </c>
      <c r="J13" s="21">
        <v>26905</v>
      </c>
    </row>
    <row r="14" spans="1:10" x14ac:dyDescent="0.25">
      <c r="A14">
        <v>8346</v>
      </c>
      <c r="B14" t="s">
        <v>50</v>
      </c>
      <c r="C14" s="5">
        <v>43622.458333333336</v>
      </c>
      <c r="D14" t="s">
        <v>592</v>
      </c>
      <c r="E14" t="s">
        <v>9</v>
      </c>
      <c r="F14">
        <v>30</v>
      </c>
      <c r="G14" t="s">
        <v>10</v>
      </c>
      <c r="I14" t="s">
        <v>11</v>
      </c>
      <c r="J14" s="21">
        <v>29224</v>
      </c>
    </row>
    <row r="15" spans="1:10" x14ac:dyDescent="0.25">
      <c r="A15">
        <v>12441</v>
      </c>
      <c r="B15" t="s">
        <v>285</v>
      </c>
      <c r="C15" s="5">
        <v>43622.479166666664</v>
      </c>
      <c r="D15" t="s">
        <v>592</v>
      </c>
      <c r="E15" t="s">
        <v>9</v>
      </c>
      <c r="F15">
        <v>30</v>
      </c>
      <c r="G15" t="s">
        <v>10</v>
      </c>
      <c r="I15" t="s">
        <v>11</v>
      </c>
      <c r="J15" s="21">
        <v>24214</v>
      </c>
    </row>
    <row r="16" spans="1:10" x14ac:dyDescent="0.25">
      <c r="A16">
        <v>27942</v>
      </c>
      <c r="B16" t="s">
        <v>1704</v>
      </c>
      <c r="C16" s="5">
        <v>43622.520833333336</v>
      </c>
      <c r="D16" t="s">
        <v>592</v>
      </c>
      <c r="E16" t="s">
        <v>9</v>
      </c>
      <c r="F16">
        <v>30</v>
      </c>
      <c r="G16" t="s">
        <v>10</v>
      </c>
      <c r="H16">
        <v>0</v>
      </c>
      <c r="I16" t="s">
        <v>11</v>
      </c>
      <c r="J16" s="21">
        <v>39159</v>
      </c>
    </row>
    <row r="17" spans="1:10" x14ac:dyDescent="0.25">
      <c r="A17">
        <v>6111</v>
      </c>
      <c r="B17" t="s">
        <v>466</v>
      </c>
      <c r="C17" s="5">
        <v>43622.541666666664</v>
      </c>
      <c r="D17" t="s">
        <v>592</v>
      </c>
      <c r="E17" t="s">
        <v>9</v>
      </c>
      <c r="F17">
        <v>45</v>
      </c>
      <c r="G17" t="s">
        <v>10</v>
      </c>
      <c r="H17">
        <v>0</v>
      </c>
      <c r="I17" t="s">
        <v>11</v>
      </c>
      <c r="J17" s="21">
        <v>21508</v>
      </c>
    </row>
    <row r="18" spans="1:10" x14ac:dyDescent="0.25">
      <c r="A18">
        <v>1145</v>
      </c>
      <c r="B18" t="s">
        <v>1775</v>
      </c>
      <c r="C18" s="5">
        <v>43622.5625</v>
      </c>
      <c r="D18" t="s">
        <v>592</v>
      </c>
      <c r="E18" t="s">
        <v>9</v>
      </c>
      <c r="F18">
        <v>30</v>
      </c>
      <c r="G18" t="s">
        <v>10</v>
      </c>
      <c r="I18" t="s">
        <v>11</v>
      </c>
      <c r="J18" s="21">
        <v>27090</v>
      </c>
    </row>
    <row r="19" spans="1:10" x14ac:dyDescent="0.25">
      <c r="A19">
        <v>2693</v>
      </c>
      <c r="B19" t="s">
        <v>82</v>
      </c>
      <c r="C19" s="5">
        <v>43622.583333333336</v>
      </c>
      <c r="D19" t="s">
        <v>592</v>
      </c>
      <c r="E19" t="s">
        <v>9</v>
      </c>
      <c r="F19">
        <v>30</v>
      </c>
      <c r="G19" t="s">
        <v>10</v>
      </c>
      <c r="I19" t="s">
        <v>11</v>
      </c>
      <c r="J19" s="21">
        <v>24627</v>
      </c>
    </row>
    <row r="20" spans="1:10" x14ac:dyDescent="0.25">
      <c r="A20">
        <v>4146</v>
      </c>
      <c r="B20" t="s">
        <v>1724</v>
      </c>
      <c r="C20" s="5">
        <v>43622.604166666664</v>
      </c>
      <c r="D20" t="s">
        <v>592</v>
      </c>
      <c r="E20" t="s">
        <v>9</v>
      </c>
      <c r="F20">
        <v>30</v>
      </c>
      <c r="G20" t="s">
        <v>10</v>
      </c>
      <c r="I20" t="s">
        <v>11</v>
      </c>
      <c r="J20" s="21">
        <v>26462</v>
      </c>
    </row>
    <row r="21" spans="1:10" x14ac:dyDescent="0.25">
      <c r="A21">
        <v>18832</v>
      </c>
      <c r="B21" t="s">
        <v>745</v>
      </c>
      <c r="C21" s="5">
        <v>43622.625</v>
      </c>
      <c r="D21" t="s">
        <v>592</v>
      </c>
      <c r="E21" t="s">
        <v>9</v>
      </c>
      <c r="F21">
        <v>30</v>
      </c>
      <c r="G21" t="s">
        <v>10</v>
      </c>
      <c r="I21" t="s">
        <v>11</v>
      </c>
      <c r="J21" s="21">
        <v>38046</v>
      </c>
    </row>
    <row r="22" spans="1:10" x14ac:dyDescent="0.25">
      <c r="A22">
        <v>936</v>
      </c>
      <c r="B22" t="s">
        <v>1172</v>
      </c>
      <c r="C22" s="5">
        <v>43622.645833333336</v>
      </c>
      <c r="D22" t="s">
        <v>592</v>
      </c>
      <c r="E22" t="s">
        <v>9</v>
      </c>
      <c r="F22">
        <v>30</v>
      </c>
      <c r="G22" t="s">
        <v>10</v>
      </c>
      <c r="I22" t="s">
        <v>11</v>
      </c>
      <c r="J22" s="21">
        <v>27924</v>
      </c>
    </row>
    <row r="23" spans="1:10" x14ac:dyDescent="0.25">
      <c r="A23">
        <v>5646</v>
      </c>
      <c r="B23" t="s">
        <v>817</v>
      </c>
      <c r="C23" s="5">
        <v>43628.354166666664</v>
      </c>
      <c r="D23" t="s">
        <v>592</v>
      </c>
      <c r="E23" t="s">
        <v>9</v>
      </c>
      <c r="F23">
        <v>20</v>
      </c>
      <c r="G23" t="s">
        <v>10</v>
      </c>
      <c r="I23" t="s">
        <v>11</v>
      </c>
      <c r="J23" s="21">
        <v>32267</v>
      </c>
    </row>
    <row r="24" spans="1:10" x14ac:dyDescent="0.25">
      <c r="A24">
        <v>612</v>
      </c>
      <c r="B24" t="s">
        <v>1761</v>
      </c>
      <c r="C24" s="5">
        <v>43628.368055555555</v>
      </c>
      <c r="D24" t="s">
        <v>592</v>
      </c>
      <c r="E24" t="s">
        <v>9</v>
      </c>
      <c r="F24">
        <v>20</v>
      </c>
      <c r="G24" t="s">
        <v>10</v>
      </c>
      <c r="I24" t="s">
        <v>11</v>
      </c>
      <c r="J24" s="21">
        <v>27605</v>
      </c>
    </row>
    <row r="25" spans="1:10" x14ac:dyDescent="0.25">
      <c r="A25">
        <v>4642</v>
      </c>
      <c r="B25" t="s">
        <v>1787</v>
      </c>
      <c r="C25" s="5">
        <v>43628.381944444445</v>
      </c>
      <c r="D25" t="s">
        <v>592</v>
      </c>
      <c r="E25" t="s">
        <v>9</v>
      </c>
      <c r="F25">
        <v>20</v>
      </c>
      <c r="G25" t="s">
        <v>10</v>
      </c>
      <c r="I25" t="s">
        <v>11</v>
      </c>
      <c r="J25" s="21">
        <v>28024</v>
      </c>
    </row>
    <row r="26" spans="1:10" x14ac:dyDescent="0.25">
      <c r="A26">
        <v>1018</v>
      </c>
      <c r="B26" t="s">
        <v>1788</v>
      </c>
      <c r="C26" s="5">
        <v>43628.395833333336</v>
      </c>
      <c r="D26" t="s">
        <v>592</v>
      </c>
      <c r="E26" t="s">
        <v>9</v>
      </c>
      <c r="F26">
        <v>20</v>
      </c>
      <c r="G26" t="s">
        <v>10</v>
      </c>
      <c r="I26" t="s">
        <v>11</v>
      </c>
      <c r="J26" s="21">
        <v>24481</v>
      </c>
    </row>
    <row r="27" spans="1:10" x14ac:dyDescent="0.25">
      <c r="A27">
        <v>3420</v>
      </c>
      <c r="B27" t="s">
        <v>234</v>
      </c>
      <c r="C27" s="5">
        <v>43628.409722222219</v>
      </c>
      <c r="D27" t="s">
        <v>592</v>
      </c>
      <c r="E27" t="s">
        <v>9</v>
      </c>
      <c r="F27">
        <v>20</v>
      </c>
      <c r="G27" t="s">
        <v>10</v>
      </c>
      <c r="I27" t="s">
        <v>11</v>
      </c>
      <c r="J27" s="21">
        <v>31870</v>
      </c>
    </row>
    <row r="28" spans="1:10" x14ac:dyDescent="0.25">
      <c r="A28">
        <v>25675</v>
      </c>
      <c r="B28" t="s">
        <v>24</v>
      </c>
      <c r="C28" s="5">
        <v>43628.423611111109</v>
      </c>
      <c r="D28" t="s">
        <v>592</v>
      </c>
      <c r="E28" t="s">
        <v>9</v>
      </c>
      <c r="F28">
        <v>20</v>
      </c>
      <c r="G28" t="s">
        <v>10</v>
      </c>
      <c r="I28" t="s">
        <v>11</v>
      </c>
      <c r="J28" s="21">
        <v>22929</v>
      </c>
    </row>
    <row r="29" spans="1:10" x14ac:dyDescent="0.25">
      <c r="A29">
        <v>11543</v>
      </c>
      <c r="B29" t="s">
        <v>1789</v>
      </c>
      <c r="C29" s="5">
        <v>43628.4375</v>
      </c>
      <c r="D29" t="s">
        <v>592</v>
      </c>
      <c r="E29" t="s">
        <v>9</v>
      </c>
      <c r="F29">
        <v>20</v>
      </c>
      <c r="G29" t="s">
        <v>10</v>
      </c>
      <c r="I29" t="s">
        <v>11</v>
      </c>
      <c r="J29" s="21">
        <v>23906</v>
      </c>
    </row>
    <row r="30" spans="1:10" x14ac:dyDescent="0.25">
      <c r="A30">
        <v>9050</v>
      </c>
      <c r="B30" t="s">
        <v>1122</v>
      </c>
      <c r="C30" s="5">
        <v>43628.451388888891</v>
      </c>
      <c r="D30" t="s">
        <v>592</v>
      </c>
      <c r="E30" t="s">
        <v>9</v>
      </c>
      <c r="F30">
        <v>20</v>
      </c>
      <c r="G30" t="s">
        <v>10</v>
      </c>
      <c r="H30">
        <v>0</v>
      </c>
      <c r="I30" t="s">
        <v>11</v>
      </c>
      <c r="J30" s="21">
        <v>19260</v>
      </c>
    </row>
    <row r="31" spans="1:10" x14ac:dyDescent="0.25">
      <c r="A31">
        <v>927</v>
      </c>
      <c r="B31" t="s">
        <v>1790</v>
      </c>
      <c r="C31" s="5">
        <v>43628.465277777781</v>
      </c>
      <c r="D31" t="s">
        <v>592</v>
      </c>
      <c r="E31" t="s">
        <v>9</v>
      </c>
      <c r="F31">
        <v>20</v>
      </c>
      <c r="G31" t="s">
        <v>10</v>
      </c>
      <c r="H31">
        <v>0</v>
      </c>
      <c r="I31" t="s">
        <v>11</v>
      </c>
      <c r="J31" s="21">
        <v>25514</v>
      </c>
    </row>
    <row r="32" spans="1:10" x14ac:dyDescent="0.25">
      <c r="A32">
        <v>1004</v>
      </c>
      <c r="B32" t="s">
        <v>1791</v>
      </c>
      <c r="C32" s="5">
        <v>43628.479166666664</v>
      </c>
      <c r="D32" t="s">
        <v>592</v>
      </c>
      <c r="E32" t="s">
        <v>9</v>
      </c>
      <c r="F32">
        <v>20</v>
      </c>
      <c r="G32" t="s">
        <v>10</v>
      </c>
      <c r="H32">
        <v>0</v>
      </c>
      <c r="I32" t="s">
        <v>11</v>
      </c>
      <c r="J32" s="21">
        <v>25723</v>
      </c>
    </row>
    <row r="33" spans="1:10" x14ac:dyDescent="0.25">
      <c r="A33">
        <v>13568</v>
      </c>
      <c r="B33" t="s">
        <v>1654</v>
      </c>
      <c r="C33" s="5">
        <v>43628.493055555555</v>
      </c>
      <c r="D33" t="s">
        <v>592</v>
      </c>
      <c r="E33" t="s">
        <v>9</v>
      </c>
      <c r="F33">
        <v>20</v>
      </c>
      <c r="G33" t="s">
        <v>10</v>
      </c>
      <c r="I33" t="s">
        <v>11</v>
      </c>
      <c r="J33" s="21">
        <v>31156</v>
      </c>
    </row>
    <row r="34" spans="1:10" x14ac:dyDescent="0.25">
      <c r="A34">
        <v>35893</v>
      </c>
      <c r="B34" t="s">
        <v>951</v>
      </c>
      <c r="C34" s="5">
        <v>43628.541666666664</v>
      </c>
      <c r="D34" t="s">
        <v>592</v>
      </c>
      <c r="E34" t="s">
        <v>9</v>
      </c>
      <c r="F34">
        <v>20</v>
      </c>
      <c r="G34" t="s">
        <v>10</v>
      </c>
      <c r="I34" t="s">
        <v>11</v>
      </c>
      <c r="J34" s="21">
        <v>23910</v>
      </c>
    </row>
    <row r="35" spans="1:10" x14ac:dyDescent="0.25">
      <c r="A35">
        <v>1619</v>
      </c>
      <c r="B35" t="s">
        <v>95</v>
      </c>
      <c r="C35" s="5">
        <v>43628.555555555555</v>
      </c>
      <c r="D35" t="s">
        <v>592</v>
      </c>
      <c r="E35" t="s">
        <v>9</v>
      </c>
      <c r="F35">
        <v>20</v>
      </c>
      <c r="G35" t="s">
        <v>10</v>
      </c>
      <c r="I35" t="s">
        <v>11</v>
      </c>
      <c r="J35" s="21">
        <v>28871</v>
      </c>
    </row>
    <row r="36" spans="1:10" x14ac:dyDescent="0.25">
      <c r="A36">
        <v>3871</v>
      </c>
      <c r="B36" t="s">
        <v>1792</v>
      </c>
      <c r="C36" s="5">
        <v>43628.569444444445</v>
      </c>
      <c r="D36" t="s">
        <v>592</v>
      </c>
      <c r="E36" t="s">
        <v>9</v>
      </c>
      <c r="F36">
        <v>20</v>
      </c>
      <c r="G36" t="s">
        <v>10</v>
      </c>
      <c r="I36" t="s">
        <v>11</v>
      </c>
      <c r="J36" s="21">
        <v>19258</v>
      </c>
    </row>
    <row r="37" spans="1:10" x14ac:dyDescent="0.25">
      <c r="A37">
        <v>30547</v>
      </c>
      <c r="B37" t="s">
        <v>820</v>
      </c>
      <c r="C37" s="5">
        <v>43628.583333333336</v>
      </c>
      <c r="D37" t="s">
        <v>592</v>
      </c>
      <c r="E37" t="s">
        <v>9</v>
      </c>
      <c r="F37">
        <v>20</v>
      </c>
      <c r="G37" t="s">
        <v>10</v>
      </c>
      <c r="I37" t="s">
        <v>11</v>
      </c>
      <c r="J37" s="21">
        <v>25992</v>
      </c>
    </row>
    <row r="38" spans="1:10" x14ac:dyDescent="0.25">
      <c r="A38">
        <v>10391</v>
      </c>
      <c r="B38" t="s">
        <v>1793</v>
      </c>
      <c r="C38" s="5">
        <v>43628.597222222219</v>
      </c>
      <c r="D38" t="s">
        <v>592</v>
      </c>
      <c r="E38" t="s">
        <v>9</v>
      </c>
      <c r="F38">
        <v>20</v>
      </c>
      <c r="G38" t="s">
        <v>10</v>
      </c>
      <c r="I38" t="s">
        <v>11</v>
      </c>
      <c r="J38" s="21">
        <v>27290</v>
      </c>
    </row>
    <row r="39" spans="1:10" x14ac:dyDescent="0.25">
      <c r="A39">
        <v>11537</v>
      </c>
      <c r="B39" t="s">
        <v>1794</v>
      </c>
      <c r="C39" s="5">
        <v>43628.611111111109</v>
      </c>
      <c r="D39" t="s">
        <v>592</v>
      </c>
      <c r="E39" t="s">
        <v>9</v>
      </c>
      <c r="F39">
        <v>20</v>
      </c>
      <c r="G39" t="s">
        <v>10</v>
      </c>
      <c r="I39" t="s">
        <v>11</v>
      </c>
      <c r="J39" s="21">
        <v>33402</v>
      </c>
    </row>
    <row r="40" spans="1:10" x14ac:dyDescent="0.25">
      <c r="A40">
        <v>13455</v>
      </c>
      <c r="B40" t="s">
        <v>821</v>
      </c>
      <c r="C40" s="5">
        <v>43628.631944444445</v>
      </c>
      <c r="D40" t="s">
        <v>592</v>
      </c>
      <c r="E40" t="s">
        <v>9</v>
      </c>
      <c r="F40">
        <v>20</v>
      </c>
      <c r="G40" t="s">
        <v>10</v>
      </c>
      <c r="I40" t="s">
        <v>11</v>
      </c>
      <c r="J40" s="21">
        <v>29715</v>
      </c>
    </row>
    <row r="41" spans="1:10" x14ac:dyDescent="0.25">
      <c r="A41">
        <v>9388</v>
      </c>
      <c r="B41" t="s">
        <v>1185</v>
      </c>
      <c r="C41" s="5">
        <v>43628.645833333336</v>
      </c>
      <c r="D41" t="s">
        <v>592</v>
      </c>
      <c r="E41" t="s">
        <v>9</v>
      </c>
      <c r="F41">
        <v>20</v>
      </c>
      <c r="G41" t="s">
        <v>10</v>
      </c>
      <c r="I41" t="s">
        <v>11</v>
      </c>
      <c r="J41" s="21">
        <v>35135</v>
      </c>
    </row>
    <row r="42" spans="1:10" x14ac:dyDescent="0.25">
      <c r="A42">
        <v>3338</v>
      </c>
      <c r="B42" t="s">
        <v>1781</v>
      </c>
      <c r="C42" s="5">
        <v>43628.659722222219</v>
      </c>
      <c r="D42" t="s">
        <v>592</v>
      </c>
      <c r="E42" t="s">
        <v>9</v>
      </c>
      <c r="F42">
        <v>20</v>
      </c>
      <c r="G42" t="s">
        <v>10</v>
      </c>
      <c r="I42" t="s">
        <v>11</v>
      </c>
      <c r="J42" s="21">
        <v>33427</v>
      </c>
    </row>
    <row r="43" spans="1:10" x14ac:dyDescent="0.25">
      <c r="A43">
        <v>11163</v>
      </c>
      <c r="B43" t="s">
        <v>415</v>
      </c>
      <c r="C43" s="5">
        <v>43630.423611111109</v>
      </c>
      <c r="D43" t="s">
        <v>592</v>
      </c>
      <c r="E43" t="s">
        <v>9</v>
      </c>
      <c r="F43">
        <v>20</v>
      </c>
      <c r="G43" t="s">
        <v>10</v>
      </c>
      <c r="I43" t="s">
        <v>11</v>
      </c>
      <c r="J43" s="21">
        <v>27099</v>
      </c>
    </row>
    <row r="44" spans="1:10" x14ac:dyDescent="0.25">
      <c r="A44">
        <v>3752</v>
      </c>
      <c r="B44" t="s">
        <v>1795</v>
      </c>
      <c r="C44" s="5">
        <v>43630.447916666664</v>
      </c>
      <c r="D44" t="s">
        <v>592</v>
      </c>
      <c r="E44" t="s">
        <v>9</v>
      </c>
      <c r="F44">
        <v>20</v>
      </c>
      <c r="G44" t="s">
        <v>10</v>
      </c>
      <c r="H44">
        <v>0</v>
      </c>
      <c r="I44" t="s">
        <v>11</v>
      </c>
      <c r="J44" s="21">
        <v>31909</v>
      </c>
    </row>
    <row r="45" spans="1:10" x14ac:dyDescent="0.25">
      <c r="A45">
        <v>2989</v>
      </c>
      <c r="B45" t="s">
        <v>1796</v>
      </c>
      <c r="C45" s="5">
        <v>43630.461805555555</v>
      </c>
      <c r="D45" t="s">
        <v>592</v>
      </c>
      <c r="E45" t="s">
        <v>9</v>
      </c>
      <c r="F45">
        <v>20</v>
      </c>
      <c r="G45" t="s">
        <v>10</v>
      </c>
      <c r="H45">
        <v>0</v>
      </c>
      <c r="I45" t="s">
        <v>11</v>
      </c>
      <c r="J45" s="21">
        <v>32479</v>
      </c>
    </row>
    <row r="46" spans="1:10" x14ac:dyDescent="0.25">
      <c r="A46">
        <v>2507</v>
      </c>
      <c r="B46" t="s">
        <v>1797</v>
      </c>
      <c r="C46" s="5">
        <v>43630.475694444445</v>
      </c>
      <c r="D46" t="s">
        <v>592</v>
      </c>
      <c r="E46" t="s">
        <v>9</v>
      </c>
      <c r="F46">
        <v>20</v>
      </c>
      <c r="G46" t="s">
        <v>10</v>
      </c>
      <c r="H46">
        <v>0</v>
      </c>
      <c r="I46" t="s">
        <v>11</v>
      </c>
      <c r="J46" s="21">
        <v>31208</v>
      </c>
    </row>
    <row r="47" spans="1:10" x14ac:dyDescent="0.25">
      <c r="A47">
        <v>750</v>
      </c>
      <c r="B47" t="s">
        <v>1798</v>
      </c>
      <c r="C47" s="5">
        <v>43630.489583333336</v>
      </c>
      <c r="D47" t="s">
        <v>592</v>
      </c>
      <c r="E47" t="s">
        <v>9</v>
      </c>
      <c r="F47">
        <v>30</v>
      </c>
      <c r="G47" t="s">
        <v>10</v>
      </c>
      <c r="H47">
        <v>0</v>
      </c>
      <c r="I47" t="s">
        <v>11</v>
      </c>
      <c r="J47" s="21">
        <v>29683</v>
      </c>
    </row>
    <row r="48" spans="1:10" x14ac:dyDescent="0.25">
      <c r="A48">
        <v>11405</v>
      </c>
      <c r="B48" t="s">
        <v>1210</v>
      </c>
      <c r="C48" s="5">
        <v>43630.53125</v>
      </c>
      <c r="D48" t="s">
        <v>592</v>
      </c>
      <c r="E48" t="s">
        <v>9</v>
      </c>
      <c r="F48">
        <v>20</v>
      </c>
      <c r="G48" t="s">
        <v>10</v>
      </c>
      <c r="I48" t="s">
        <v>11</v>
      </c>
      <c r="J48" s="21">
        <v>26271</v>
      </c>
    </row>
    <row r="49" spans="1:10" x14ac:dyDescent="0.25">
      <c r="A49">
        <v>946</v>
      </c>
      <c r="B49" t="s">
        <v>1799</v>
      </c>
      <c r="C49" s="5">
        <v>43630.545138888891</v>
      </c>
      <c r="D49" t="s">
        <v>592</v>
      </c>
      <c r="E49" t="s">
        <v>9</v>
      </c>
      <c r="F49">
        <v>20</v>
      </c>
      <c r="G49" t="s">
        <v>10</v>
      </c>
      <c r="I49" t="s">
        <v>11</v>
      </c>
      <c r="J49" s="21">
        <v>27696</v>
      </c>
    </row>
    <row r="50" spans="1:10" x14ac:dyDescent="0.25">
      <c r="A50">
        <v>28932</v>
      </c>
      <c r="B50" t="s">
        <v>1800</v>
      </c>
      <c r="C50" s="5">
        <v>43630.559027777781</v>
      </c>
      <c r="D50" t="s">
        <v>592</v>
      </c>
      <c r="E50" t="s">
        <v>9</v>
      </c>
      <c r="F50">
        <v>20</v>
      </c>
      <c r="G50" t="s">
        <v>10</v>
      </c>
      <c r="I50" t="s">
        <v>11</v>
      </c>
      <c r="J50" s="21">
        <v>32983</v>
      </c>
    </row>
    <row r="51" spans="1:10" x14ac:dyDescent="0.25">
      <c r="A51">
        <v>30057</v>
      </c>
      <c r="B51" t="s">
        <v>1049</v>
      </c>
      <c r="C51" s="5">
        <v>43630.572916666664</v>
      </c>
      <c r="D51" t="s">
        <v>592</v>
      </c>
      <c r="E51" t="s">
        <v>9</v>
      </c>
      <c r="F51">
        <v>20</v>
      </c>
      <c r="G51" t="s">
        <v>10</v>
      </c>
      <c r="I51" t="s">
        <v>11</v>
      </c>
      <c r="J51" s="21">
        <v>35734</v>
      </c>
    </row>
    <row r="52" spans="1:10" x14ac:dyDescent="0.25">
      <c r="A52">
        <v>1386</v>
      </c>
      <c r="B52" t="s">
        <v>1801</v>
      </c>
      <c r="C52" s="5">
        <v>43630.586805555555</v>
      </c>
      <c r="D52" t="s">
        <v>592</v>
      </c>
      <c r="E52" t="s">
        <v>9</v>
      </c>
      <c r="F52">
        <v>20</v>
      </c>
      <c r="G52" t="s">
        <v>10</v>
      </c>
      <c r="I52" t="s">
        <v>11</v>
      </c>
      <c r="J52" s="21">
        <v>27153</v>
      </c>
    </row>
    <row r="53" spans="1:10" x14ac:dyDescent="0.25">
      <c r="A53">
        <v>161</v>
      </c>
      <c r="B53" t="s">
        <v>615</v>
      </c>
      <c r="C53" s="5">
        <v>43633.375</v>
      </c>
      <c r="D53" t="s">
        <v>592</v>
      </c>
      <c r="E53" t="s">
        <v>9</v>
      </c>
      <c r="F53">
        <v>45</v>
      </c>
      <c r="G53" t="s">
        <v>10</v>
      </c>
      <c r="I53" t="s">
        <v>11</v>
      </c>
      <c r="J53" s="21">
        <v>36364</v>
      </c>
    </row>
    <row r="54" spans="1:10" x14ac:dyDescent="0.25">
      <c r="A54">
        <v>32589</v>
      </c>
      <c r="B54" t="s">
        <v>1179</v>
      </c>
      <c r="C54" s="5">
        <v>43633.479166666664</v>
      </c>
      <c r="D54" t="s">
        <v>592</v>
      </c>
      <c r="E54" t="s">
        <v>9</v>
      </c>
      <c r="F54">
        <v>60</v>
      </c>
      <c r="G54" t="s">
        <v>10</v>
      </c>
      <c r="H54">
        <v>0</v>
      </c>
      <c r="I54" t="s">
        <v>11</v>
      </c>
      <c r="J54" s="21">
        <v>23410</v>
      </c>
    </row>
    <row r="55" spans="1:10" x14ac:dyDescent="0.25">
      <c r="A55">
        <v>18831</v>
      </c>
      <c r="B55" t="s">
        <v>219</v>
      </c>
      <c r="C55" s="5">
        <v>43633.510416666664</v>
      </c>
      <c r="D55" t="s">
        <v>592</v>
      </c>
      <c r="E55" t="s">
        <v>9</v>
      </c>
      <c r="F55">
        <v>30</v>
      </c>
      <c r="G55" t="s">
        <v>10</v>
      </c>
      <c r="H55">
        <v>0</v>
      </c>
      <c r="I55" t="s">
        <v>11</v>
      </c>
      <c r="J55" s="21">
        <v>34711</v>
      </c>
    </row>
    <row r="56" spans="1:10" x14ac:dyDescent="0.25">
      <c r="A56">
        <v>20266</v>
      </c>
      <c r="B56" t="s">
        <v>1433</v>
      </c>
      <c r="C56" s="5">
        <v>43633.520833333336</v>
      </c>
      <c r="D56" t="s">
        <v>592</v>
      </c>
      <c r="E56" t="s">
        <v>9</v>
      </c>
      <c r="F56">
        <v>30</v>
      </c>
      <c r="G56" t="s">
        <v>10</v>
      </c>
      <c r="I56" t="s">
        <v>11</v>
      </c>
      <c r="J56" s="21">
        <v>18425</v>
      </c>
    </row>
    <row r="57" spans="1:10" x14ac:dyDescent="0.25">
      <c r="A57">
        <v>232</v>
      </c>
      <c r="B57" t="s">
        <v>1192</v>
      </c>
      <c r="C57" s="5">
        <v>43633.541666666664</v>
      </c>
      <c r="D57" t="s">
        <v>592</v>
      </c>
      <c r="E57" t="s">
        <v>9</v>
      </c>
      <c r="F57">
        <v>30</v>
      </c>
      <c r="G57" t="s">
        <v>10</v>
      </c>
      <c r="I57" t="s">
        <v>11</v>
      </c>
      <c r="J57" s="21">
        <v>26108</v>
      </c>
    </row>
    <row r="58" spans="1:10" x14ac:dyDescent="0.25">
      <c r="A58">
        <v>2907</v>
      </c>
      <c r="B58" t="s">
        <v>851</v>
      </c>
      <c r="C58" s="5">
        <v>43633.5625</v>
      </c>
      <c r="D58" t="s">
        <v>592</v>
      </c>
      <c r="E58" t="s">
        <v>9</v>
      </c>
      <c r="F58">
        <v>30</v>
      </c>
      <c r="G58" t="s">
        <v>10</v>
      </c>
      <c r="I58" t="s">
        <v>11</v>
      </c>
      <c r="J58" s="21">
        <v>19152</v>
      </c>
    </row>
    <row r="59" spans="1:10" x14ac:dyDescent="0.25">
      <c r="A59">
        <v>10070</v>
      </c>
      <c r="B59" t="s">
        <v>572</v>
      </c>
      <c r="C59" s="5">
        <v>43633.583333333336</v>
      </c>
      <c r="D59" t="s">
        <v>592</v>
      </c>
      <c r="E59" t="s">
        <v>9</v>
      </c>
      <c r="F59">
        <v>30</v>
      </c>
      <c r="G59" t="s">
        <v>10</v>
      </c>
      <c r="I59" t="s">
        <v>11</v>
      </c>
      <c r="J59" s="21">
        <v>24278</v>
      </c>
    </row>
    <row r="60" spans="1:10" x14ac:dyDescent="0.25">
      <c r="A60">
        <v>33908</v>
      </c>
      <c r="B60" t="s">
        <v>835</v>
      </c>
      <c r="C60" s="5">
        <v>43633.604166666664</v>
      </c>
      <c r="D60" t="s">
        <v>592</v>
      </c>
      <c r="E60" t="s">
        <v>9</v>
      </c>
      <c r="F60">
        <v>60</v>
      </c>
      <c r="G60" t="s">
        <v>10</v>
      </c>
      <c r="I60" t="s">
        <v>11</v>
      </c>
      <c r="J60" s="21">
        <v>32600</v>
      </c>
    </row>
    <row r="61" spans="1:10" x14ac:dyDescent="0.25">
      <c r="A61">
        <v>8884</v>
      </c>
      <c r="B61" t="s">
        <v>659</v>
      </c>
      <c r="C61" s="5">
        <v>43633.645833333336</v>
      </c>
      <c r="D61" t="s">
        <v>592</v>
      </c>
      <c r="E61" t="s">
        <v>9</v>
      </c>
      <c r="F61">
        <v>30</v>
      </c>
      <c r="G61" t="s">
        <v>10</v>
      </c>
      <c r="I61" t="s">
        <v>11</v>
      </c>
      <c r="J61" s="21">
        <v>35530</v>
      </c>
    </row>
    <row r="62" spans="1:10" x14ac:dyDescent="0.25">
      <c r="A62">
        <v>11739</v>
      </c>
      <c r="B62" t="s">
        <v>1807</v>
      </c>
      <c r="C62" s="5">
        <v>43636.34375</v>
      </c>
      <c r="D62" t="s">
        <v>592</v>
      </c>
      <c r="E62" t="s">
        <v>9</v>
      </c>
      <c r="F62">
        <v>45</v>
      </c>
      <c r="G62" t="s">
        <v>10</v>
      </c>
      <c r="H62">
        <v>0</v>
      </c>
      <c r="I62" t="s">
        <v>11</v>
      </c>
      <c r="J62" s="21">
        <v>35180</v>
      </c>
    </row>
    <row r="63" spans="1:10" x14ac:dyDescent="0.25">
      <c r="A63">
        <v>4460</v>
      </c>
      <c r="B63" t="s">
        <v>703</v>
      </c>
      <c r="C63" s="5">
        <v>43636.375</v>
      </c>
      <c r="D63" t="s">
        <v>592</v>
      </c>
      <c r="E63" t="s">
        <v>9</v>
      </c>
      <c r="F63">
        <v>30</v>
      </c>
      <c r="G63" t="s">
        <v>10</v>
      </c>
      <c r="I63" t="s">
        <v>11</v>
      </c>
      <c r="J63" s="21">
        <v>33570</v>
      </c>
    </row>
    <row r="64" spans="1:10" x14ac:dyDescent="0.25">
      <c r="A64">
        <v>24802</v>
      </c>
      <c r="B64" t="s">
        <v>741</v>
      </c>
      <c r="C64" s="5">
        <v>43636.395833333336</v>
      </c>
      <c r="D64" t="s">
        <v>592</v>
      </c>
      <c r="E64" t="s">
        <v>9</v>
      </c>
      <c r="F64">
        <v>30</v>
      </c>
      <c r="G64" t="s">
        <v>10</v>
      </c>
      <c r="H64">
        <v>0</v>
      </c>
      <c r="I64" t="s">
        <v>11</v>
      </c>
      <c r="J64" s="21">
        <v>39656</v>
      </c>
    </row>
    <row r="65" spans="1:10" x14ac:dyDescent="0.25">
      <c r="A65">
        <v>1926</v>
      </c>
      <c r="B65" t="s">
        <v>21</v>
      </c>
      <c r="C65" s="5">
        <v>43636.416666666664</v>
      </c>
      <c r="D65" t="s">
        <v>592</v>
      </c>
      <c r="E65" t="s">
        <v>9</v>
      </c>
      <c r="F65">
        <v>15</v>
      </c>
      <c r="G65" t="s">
        <v>10</v>
      </c>
      <c r="I65" t="s">
        <v>11</v>
      </c>
      <c r="J65" s="21">
        <v>27306</v>
      </c>
    </row>
    <row r="66" spans="1:10" x14ac:dyDescent="0.25">
      <c r="A66">
        <v>10936</v>
      </c>
      <c r="B66" t="s">
        <v>124</v>
      </c>
      <c r="C66" s="5">
        <v>43636.427083333336</v>
      </c>
      <c r="D66" t="s">
        <v>592</v>
      </c>
      <c r="E66" t="s">
        <v>9</v>
      </c>
      <c r="F66">
        <v>15</v>
      </c>
      <c r="G66" t="s">
        <v>10</v>
      </c>
      <c r="I66" t="s">
        <v>11</v>
      </c>
      <c r="J66" s="21">
        <v>35107</v>
      </c>
    </row>
    <row r="67" spans="1:10" x14ac:dyDescent="0.25">
      <c r="A67">
        <v>3870</v>
      </c>
      <c r="B67" t="s">
        <v>642</v>
      </c>
      <c r="C67" s="5">
        <v>43636.458333333336</v>
      </c>
      <c r="D67" t="s">
        <v>592</v>
      </c>
      <c r="E67" t="s">
        <v>9</v>
      </c>
      <c r="F67">
        <v>30</v>
      </c>
      <c r="G67" t="s">
        <v>10</v>
      </c>
      <c r="H67">
        <v>0</v>
      </c>
      <c r="I67" t="s">
        <v>11</v>
      </c>
      <c r="J67" s="21">
        <v>33227</v>
      </c>
    </row>
    <row r="68" spans="1:10" x14ac:dyDescent="0.25">
      <c r="A68">
        <v>1457</v>
      </c>
      <c r="B68" t="s">
        <v>1808</v>
      </c>
      <c r="C68" s="5">
        <v>43636.46875</v>
      </c>
      <c r="D68" t="s">
        <v>592</v>
      </c>
      <c r="E68" t="s">
        <v>9</v>
      </c>
      <c r="F68">
        <v>45</v>
      </c>
      <c r="G68" t="s">
        <v>10</v>
      </c>
      <c r="I68" t="s">
        <v>11</v>
      </c>
      <c r="J68" s="21">
        <v>21272</v>
      </c>
    </row>
    <row r="69" spans="1:10" x14ac:dyDescent="0.25">
      <c r="A69">
        <v>1391</v>
      </c>
      <c r="B69" t="s">
        <v>378</v>
      </c>
      <c r="C69" s="5">
        <v>43636.520833333336</v>
      </c>
      <c r="D69" t="s">
        <v>592</v>
      </c>
      <c r="E69" t="s">
        <v>9</v>
      </c>
      <c r="F69">
        <v>60</v>
      </c>
      <c r="G69" t="s">
        <v>10</v>
      </c>
      <c r="I69" t="s">
        <v>11</v>
      </c>
      <c r="J69" s="21">
        <v>31324</v>
      </c>
    </row>
    <row r="70" spans="1:10" x14ac:dyDescent="0.25">
      <c r="A70">
        <v>13901</v>
      </c>
      <c r="B70" t="s">
        <v>1809</v>
      </c>
      <c r="C70" s="5">
        <v>43636.5625</v>
      </c>
      <c r="D70" t="s">
        <v>592</v>
      </c>
      <c r="E70" t="s">
        <v>9</v>
      </c>
      <c r="F70">
        <v>30</v>
      </c>
      <c r="G70" t="s">
        <v>10</v>
      </c>
      <c r="H70">
        <v>0</v>
      </c>
      <c r="I70" t="s">
        <v>11</v>
      </c>
      <c r="J70" s="21">
        <v>31989</v>
      </c>
    </row>
    <row r="71" spans="1:10" x14ac:dyDescent="0.25">
      <c r="A71">
        <v>1238</v>
      </c>
      <c r="B71" t="s">
        <v>738</v>
      </c>
      <c r="C71" s="5">
        <v>43636.59375</v>
      </c>
      <c r="D71" t="s">
        <v>592</v>
      </c>
      <c r="E71" t="s">
        <v>9</v>
      </c>
      <c r="F71">
        <v>15</v>
      </c>
      <c r="G71" t="s">
        <v>10</v>
      </c>
      <c r="I71" t="s">
        <v>11</v>
      </c>
      <c r="J71" s="21">
        <v>28256</v>
      </c>
    </row>
    <row r="72" spans="1:10" x14ac:dyDescent="0.25">
      <c r="A72">
        <v>9394</v>
      </c>
      <c r="B72" t="s">
        <v>63</v>
      </c>
      <c r="C72" s="5">
        <v>43636.604166666664</v>
      </c>
      <c r="D72" t="s">
        <v>592</v>
      </c>
      <c r="E72" t="s">
        <v>9</v>
      </c>
      <c r="F72">
        <v>30</v>
      </c>
      <c r="G72" t="s">
        <v>10</v>
      </c>
      <c r="I72" t="s">
        <v>11</v>
      </c>
      <c r="J72" s="21">
        <v>31494</v>
      </c>
    </row>
    <row r="73" spans="1:10" x14ac:dyDescent="0.25">
      <c r="A73">
        <v>17766</v>
      </c>
      <c r="B73" t="s">
        <v>585</v>
      </c>
      <c r="C73" s="5">
        <v>43636.625</v>
      </c>
      <c r="D73" t="s">
        <v>592</v>
      </c>
      <c r="E73" t="s">
        <v>9</v>
      </c>
      <c r="F73">
        <v>30</v>
      </c>
      <c r="G73" t="s">
        <v>10</v>
      </c>
      <c r="I73" t="s">
        <v>11</v>
      </c>
      <c r="J73" s="21">
        <v>33771</v>
      </c>
    </row>
    <row r="74" spans="1:10" x14ac:dyDescent="0.25">
      <c r="A74">
        <v>24215</v>
      </c>
      <c r="B74" t="s">
        <v>1229</v>
      </c>
      <c r="C74" s="5">
        <v>43636.645833333336</v>
      </c>
      <c r="D74" t="s">
        <v>592</v>
      </c>
      <c r="E74" t="s">
        <v>9</v>
      </c>
      <c r="F74">
        <v>45</v>
      </c>
      <c r="G74" t="s">
        <v>10</v>
      </c>
      <c r="H74">
        <v>0</v>
      </c>
      <c r="I74" t="s">
        <v>11</v>
      </c>
      <c r="J74" s="21">
        <v>29952</v>
      </c>
    </row>
    <row r="75" spans="1:10" x14ac:dyDescent="0.25">
      <c r="A75">
        <v>12501</v>
      </c>
      <c r="B75" t="s">
        <v>1230</v>
      </c>
      <c r="C75" s="5">
        <v>43636.666666666664</v>
      </c>
      <c r="D75" t="s">
        <v>592</v>
      </c>
      <c r="E75" t="s">
        <v>9</v>
      </c>
      <c r="F75">
        <v>15</v>
      </c>
      <c r="G75" t="s">
        <v>10</v>
      </c>
      <c r="I75" t="s">
        <v>11</v>
      </c>
      <c r="J75" s="21">
        <v>24662</v>
      </c>
    </row>
    <row r="76" spans="1:10" x14ac:dyDescent="0.25">
      <c r="A76">
        <v>29431</v>
      </c>
      <c r="B76" t="s">
        <v>93</v>
      </c>
      <c r="C76" s="5">
        <v>43640.34375</v>
      </c>
      <c r="D76" t="s">
        <v>592</v>
      </c>
      <c r="E76" t="s">
        <v>9</v>
      </c>
      <c r="F76">
        <v>45</v>
      </c>
      <c r="G76" t="s">
        <v>10</v>
      </c>
      <c r="I76" t="s">
        <v>11</v>
      </c>
      <c r="J76" s="21">
        <v>33183</v>
      </c>
    </row>
    <row r="77" spans="1:10" x14ac:dyDescent="0.25">
      <c r="A77">
        <v>3898</v>
      </c>
      <c r="B77" t="s">
        <v>875</v>
      </c>
      <c r="C77" s="5">
        <v>43640.375</v>
      </c>
      <c r="D77" t="s">
        <v>592</v>
      </c>
      <c r="E77" t="s">
        <v>9</v>
      </c>
      <c r="F77">
        <v>30</v>
      </c>
      <c r="G77" t="s">
        <v>10</v>
      </c>
      <c r="I77" t="s">
        <v>11</v>
      </c>
      <c r="J77" s="21">
        <v>31310</v>
      </c>
    </row>
    <row r="78" spans="1:10" x14ac:dyDescent="0.25">
      <c r="A78">
        <v>15396</v>
      </c>
      <c r="B78" t="s">
        <v>194</v>
      </c>
      <c r="C78" s="5">
        <v>43640.395833333336</v>
      </c>
      <c r="D78" t="s">
        <v>592</v>
      </c>
      <c r="E78" t="s">
        <v>9</v>
      </c>
      <c r="F78">
        <v>45</v>
      </c>
      <c r="G78" t="s">
        <v>10</v>
      </c>
      <c r="H78">
        <v>0</v>
      </c>
      <c r="I78" t="s">
        <v>11</v>
      </c>
      <c r="J78" s="21">
        <v>23065</v>
      </c>
    </row>
    <row r="79" spans="1:10" x14ac:dyDescent="0.25">
      <c r="A79">
        <v>22666</v>
      </c>
      <c r="B79" t="s">
        <v>941</v>
      </c>
      <c r="C79" s="5">
        <v>43640.416666666664</v>
      </c>
      <c r="D79" t="s">
        <v>592</v>
      </c>
      <c r="E79" t="s">
        <v>9</v>
      </c>
      <c r="F79">
        <v>60</v>
      </c>
      <c r="G79" t="s">
        <v>10</v>
      </c>
      <c r="I79" t="s">
        <v>11</v>
      </c>
      <c r="J79" s="21">
        <v>38399</v>
      </c>
    </row>
    <row r="80" spans="1:10" x14ac:dyDescent="0.25">
      <c r="A80">
        <v>24031</v>
      </c>
      <c r="B80" t="s">
        <v>673</v>
      </c>
      <c r="C80" s="5">
        <v>43640.458333333336</v>
      </c>
      <c r="D80" t="s">
        <v>592</v>
      </c>
      <c r="E80" t="s">
        <v>9</v>
      </c>
      <c r="F80">
        <v>45</v>
      </c>
      <c r="G80" t="s">
        <v>10</v>
      </c>
      <c r="H80">
        <v>0</v>
      </c>
      <c r="I80" t="s">
        <v>11</v>
      </c>
      <c r="J80" s="21">
        <v>26044</v>
      </c>
    </row>
    <row r="81" spans="1:10" x14ac:dyDescent="0.25">
      <c r="A81">
        <v>2763</v>
      </c>
      <c r="B81" t="s">
        <v>1183</v>
      </c>
      <c r="C81" s="5">
        <v>43640.520833333336</v>
      </c>
      <c r="D81" t="s">
        <v>592</v>
      </c>
      <c r="E81" t="s">
        <v>9</v>
      </c>
      <c r="F81">
        <v>30</v>
      </c>
      <c r="G81" t="s">
        <v>10</v>
      </c>
      <c r="I81" t="s">
        <v>11</v>
      </c>
      <c r="J81" s="21">
        <v>32574</v>
      </c>
    </row>
    <row r="82" spans="1:10" x14ac:dyDescent="0.25">
      <c r="A82">
        <v>13782</v>
      </c>
      <c r="B82" t="s">
        <v>557</v>
      </c>
      <c r="C82" s="5">
        <v>43640.541666666664</v>
      </c>
      <c r="D82" t="s">
        <v>592</v>
      </c>
      <c r="E82" t="s">
        <v>9</v>
      </c>
      <c r="F82">
        <v>30</v>
      </c>
      <c r="G82" t="s">
        <v>10</v>
      </c>
      <c r="I82" t="s">
        <v>11</v>
      </c>
      <c r="J82" s="21">
        <v>36697</v>
      </c>
    </row>
    <row r="83" spans="1:10" x14ac:dyDescent="0.25">
      <c r="A83">
        <v>33540</v>
      </c>
      <c r="B83" t="s">
        <v>1810</v>
      </c>
      <c r="C83" s="5">
        <v>43640.552083333336</v>
      </c>
      <c r="D83" t="s">
        <v>592</v>
      </c>
      <c r="E83" t="s">
        <v>9</v>
      </c>
      <c r="F83">
        <v>45</v>
      </c>
      <c r="G83" t="s">
        <v>10</v>
      </c>
      <c r="I83" t="s">
        <v>11</v>
      </c>
      <c r="J83" s="21">
        <v>38026</v>
      </c>
    </row>
    <row r="84" spans="1:10" x14ac:dyDescent="0.25">
      <c r="A84">
        <v>4706</v>
      </c>
      <c r="B84" t="s">
        <v>1182</v>
      </c>
      <c r="C84" s="5">
        <v>43640.583333333336</v>
      </c>
      <c r="D84" t="s">
        <v>592</v>
      </c>
      <c r="E84" t="s">
        <v>9</v>
      </c>
      <c r="F84">
        <v>30</v>
      </c>
      <c r="G84" t="s">
        <v>10</v>
      </c>
      <c r="I84" t="s">
        <v>11</v>
      </c>
      <c r="J84" s="21">
        <v>32419</v>
      </c>
    </row>
    <row r="85" spans="1:10" x14ac:dyDescent="0.25">
      <c r="A85">
        <v>32343</v>
      </c>
      <c r="B85" t="s">
        <v>1597</v>
      </c>
      <c r="C85" s="5">
        <v>43640.604166666664</v>
      </c>
      <c r="D85" t="s">
        <v>592</v>
      </c>
      <c r="E85" t="s">
        <v>9</v>
      </c>
      <c r="F85">
        <v>30</v>
      </c>
      <c r="G85" t="s">
        <v>10</v>
      </c>
      <c r="I85" t="s">
        <v>11</v>
      </c>
      <c r="J85" s="21">
        <v>26269</v>
      </c>
    </row>
    <row r="86" spans="1:10" x14ac:dyDescent="0.25">
      <c r="A86">
        <v>2907</v>
      </c>
      <c r="B86" t="s">
        <v>851</v>
      </c>
      <c r="C86" s="5">
        <v>43640.666666666664</v>
      </c>
      <c r="D86" t="s">
        <v>592</v>
      </c>
      <c r="E86" t="s">
        <v>9</v>
      </c>
      <c r="F86">
        <v>15</v>
      </c>
      <c r="G86" t="s">
        <v>10</v>
      </c>
      <c r="H86">
        <v>0</v>
      </c>
      <c r="I86" t="s">
        <v>11</v>
      </c>
      <c r="J86" s="21">
        <v>19152</v>
      </c>
    </row>
    <row r="87" spans="1:10" x14ac:dyDescent="0.25">
      <c r="A87">
        <v>10936</v>
      </c>
      <c r="B87" t="s">
        <v>124</v>
      </c>
      <c r="C87" s="5">
        <v>43643.364583333336</v>
      </c>
      <c r="D87" t="s">
        <v>592</v>
      </c>
      <c r="E87" t="s">
        <v>9</v>
      </c>
      <c r="F87">
        <v>30</v>
      </c>
      <c r="G87" t="s">
        <v>10</v>
      </c>
      <c r="H87">
        <v>0</v>
      </c>
      <c r="I87" t="s">
        <v>11</v>
      </c>
      <c r="J87" s="21">
        <v>35107</v>
      </c>
    </row>
    <row r="88" spans="1:10" x14ac:dyDescent="0.25">
      <c r="A88">
        <v>10196</v>
      </c>
      <c r="B88" t="s">
        <v>734</v>
      </c>
      <c r="C88" s="5">
        <v>43643.375</v>
      </c>
      <c r="D88" t="s">
        <v>592</v>
      </c>
      <c r="E88" t="s">
        <v>9</v>
      </c>
      <c r="F88">
        <v>30</v>
      </c>
      <c r="G88" t="s">
        <v>10</v>
      </c>
      <c r="I88" t="s">
        <v>11</v>
      </c>
      <c r="J88" s="21">
        <v>35384</v>
      </c>
    </row>
    <row r="89" spans="1:10" x14ac:dyDescent="0.25">
      <c r="A89">
        <v>7540</v>
      </c>
      <c r="B89" t="s">
        <v>661</v>
      </c>
      <c r="C89" s="5">
        <v>43643.395833333336</v>
      </c>
      <c r="D89" t="s">
        <v>592</v>
      </c>
      <c r="E89" t="s">
        <v>9</v>
      </c>
      <c r="F89">
        <v>15</v>
      </c>
      <c r="G89" t="s">
        <v>10</v>
      </c>
      <c r="H89">
        <v>0</v>
      </c>
      <c r="I89" t="s">
        <v>11</v>
      </c>
      <c r="J89" s="21">
        <v>25617</v>
      </c>
    </row>
    <row r="90" spans="1:10" x14ac:dyDescent="0.25">
      <c r="A90">
        <v>1200</v>
      </c>
      <c r="B90" t="s">
        <v>374</v>
      </c>
      <c r="C90" s="5">
        <v>43643.40625</v>
      </c>
      <c r="D90" t="s">
        <v>592</v>
      </c>
      <c r="E90" t="s">
        <v>9</v>
      </c>
      <c r="F90">
        <v>30</v>
      </c>
      <c r="G90" t="s">
        <v>10</v>
      </c>
      <c r="H90">
        <v>0</v>
      </c>
      <c r="I90" t="s">
        <v>11</v>
      </c>
      <c r="J90" s="21">
        <v>26191</v>
      </c>
    </row>
    <row r="91" spans="1:10" x14ac:dyDescent="0.25">
      <c r="A91">
        <v>13132</v>
      </c>
      <c r="B91" t="s">
        <v>1813</v>
      </c>
      <c r="C91" s="5">
        <v>43643.416666666664</v>
      </c>
      <c r="D91" t="s">
        <v>592</v>
      </c>
      <c r="E91" t="s">
        <v>9</v>
      </c>
      <c r="F91">
        <v>30</v>
      </c>
      <c r="G91" t="s">
        <v>10</v>
      </c>
      <c r="H91">
        <v>0</v>
      </c>
      <c r="I91" t="s">
        <v>11</v>
      </c>
      <c r="J91" s="21">
        <v>23114</v>
      </c>
    </row>
    <row r="92" spans="1:10" x14ac:dyDescent="0.25">
      <c r="A92">
        <v>1145</v>
      </c>
      <c r="B92" t="s">
        <v>1775</v>
      </c>
      <c r="C92" s="5">
        <v>43643.4375</v>
      </c>
      <c r="D92" t="s">
        <v>592</v>
      </c>
      <c r="E92" t="s">
        <v>9</v>
      </c>
      <c r="F92">
        <v>30</v>
      </c>
      <c r="G92" t="s">
        <v>10</v>
      </c>
      <c r="H92">
        <v>0</v>
      </c>
      <c r="I92" t="s">
        <v>11</v>
      </c>
      <c r="J92" s="21">
        <v>27090</v>
      </c>
    </row>
    <row r="93" spans="1:10" x14ac:dyDescent="0.25">
      <c r="A93">
        <v>9217</v>
      </c>
      <c r="B93" t="s">
        <v>1191</v>
      </c>
      <c r="C93" s="5">
        <v>43643.458333333336</v>
      </c>
      <c r="D93" t="s">
        <v>592</v>
      </c>
      <c r="E93" t="s">
        <v>9</v>
      </c>
      <c r="F93">
        <v>60</v>
      </c>
      <c r="G93" t="s">
        <v>10</v>
      </c>
      <c r="I93" t="s">
        <v>11</v>
      </c>
      <c r="J93" s="21">
        <v>24143</v>
      </c>
    </row>
    <row r="94" spans="1:10" x14ac:dyDescent="0.25">
      <c r="A94">
        <v>19691</v>
      </c>
      <c r="B94" t="s">
        <v>732</v>
      </c>
      <c r="C94" s="5">
        <v>43643.520833333336</v>
      </c>
      <c r="D94" t="s">
        <v>592</v>
      </c>
      <c r="E94" t="s">
        <v>9</v>
      </c>
      <c r="F94">
        <v>45</v>
      </c>
      <c r="G94" t="s">
        <v>10</v>
      </c>
      <c r="H94">
        <v>0</v>
      </c>
      <c r="I94" t="s">
        <v>11</v>
      </c>
      <c r="J94" s="21">
        <v>28889</v>
      </c>
    </row>
    <row r="95" spans="1:10" x14ac:dyDescent="0.25">
      <c r="A95">
        <v>15553</v>
      </c>
      <c r="B95" t="s">
        <v>629</v>
      </c>
      <c r="C95" s="5">
        <v>43643.541666666664</v>
      </c>
      <c r="D95" t="s">
        <v>592</v>
      </c>
      <c r="E95" t="s">
        <v>9</v>
      </c>
      <c r="F95">
        <v>30</v>
      </c>
      <c r="G95" t="s">
        <v>10</v>
      </c>
      <c r="I95" t="s">
        <v>11</v>
      </c>
      <c r="J95" s="21">
        <v>32994</v>
      </c>
    </row>
    <row r="96" spans="1:10" x14ac:dyDescent="0.25">
      <c r="A96">
        <v>10696</v>
      </c>
      <c r="B96" t="s">
        <v>209</v>
      </c>
      <c r="C96" s="5">
        <v>43643.5625</v>
      </c>
      <c r="D96" t="s">
        <v>592</v>
      </c>
      <c r="E96" t="s">
        <v>9</v>
      </c>
      <c r="F96">
        <v>60</v>
      </c>
      <c r="G96" t="s">
        <v>10</v>
      </c>
      <c r="I96" t="s">
        <v>11</v>
      </c>
      <c r="J96" s="21">
        <v>26580</v>
      </c>
    </row>
    <row r="97" spans="1:10" x14ac:dyDescent="0.25">
      <c r="A97">
        <v>6399</v>
      </c>
      <c r="B97" t="s">
        <v>1148</v>
      </c>
      <c r="C97" s="5">
        <v>43643.604166666664</v>
      </c>
      <c r="D97" t="s">
        <v>592</v>
      </c>
      <c r="E97" t="s">
        <v>9</v>
      </c>
      <c r="F97">
        <v>15</v>
      </c>
      <c r="G97" t="s">
        <v>10</v>
      </c>
      <c r="I97" t="s">
        <v>11</v>
      </c>
      <c r="J97" s="21">
        <v>32111</v>
      </c>
    </row>
    <row r="98" spans="1:10" x14ac:dyDescent="0.25">
      <c r="A98">
        <v>13366</v>
      </c>
      <c r="B98" t="s">
        <v>1814</v>
      </c>
      <c r="C98" s="5">
        <v>43643.614583333336</v>
      </c>
      <c r="D98" t="s">
        <v>592</v>
      </c>
      <c r="E98" t="s">
        <v>9</v>
      </c>
      <c r="F98">
        <v>15</v>
      </c>
      <c r="G98" t="s">
        <v>10</v>
      </c>
      <c r="I98" t="s">
        <v>11</v>
      </c>
      <c r="J98" s="21">
        <v>22709</v>
      </c>
    </row>
    <row r="99" spans="1:10" x14ac:dyDescent="0.25">
      <c r="A99">
        <v>15302</v>
      </c>
      <c r="B99" t="s">
        <v>1497</v>
      </c>
      <c r="C99" s="5">
        <v>43643.625</v>
      </c>
      <c r="D99" t="s">
        <v>592</v>
      </c>
      <c r="E99" t="s">
        <v>9</v>
      </c>
      <c r="F99">
        <v>30</v>
      </c>
      <c r="G99" t="s">
        <v>10</v>
      </c>
      <c r="H99">
        <v>0</v>
      </c>
      <c r="I99" t="s">
        <v>11</v>
      </c>
      <c r="J99" s="21">
        <v>37896</v>
      </c>
    </row>
  </sheetData>
  <pageMargins left="0.7" right="0.7" top="0.75" bottom="0.75" header="0.3" footer="0.3"/>
  <pageSetup paperSize="9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19" workbookViewId="0">
      <selection activeCell="L32" sqref="L32"/>
    </sheetView>
  </sheetViews>
  <sheetFormatPr defaultRowHeight="15" x14ac:dyDescent="0.25"/>
  <cols>
    <col min="1" max="1" width="12" customWidth="1"/>
    <col min="3" max="3" width="14.5703125" bestFit="1" customWidth="1"/>
    <col min="5" max="5" width="16.5703125" customWidth="1"/>
    <col min="6" max="6" width="10.42578125" customWidth="1"/>
    <col min="7" max="7" width="16.5703125" customWidth="1"/>
    <col min="8" max="8" width="13.42578125" customWidth="1"/>
    <col min="9" max="9" width="12.42578125" customWidth="1"/>
    <col min="10" max="10" width="13.1406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210</v>
      </c>
    </row>
    <row r="2" spans="1:10" x14ac:dyDescent="0.25">
      <c r="A2">
        <v>7555</v>
      </c>
      <c r="B2" t="s">
        <v>1812</v>
      </c>
      <c r="C2" s="5">
        <v>43641.604166666664</v>
      </c>
      <c r="D2" t="s">
        <v>106</v>
      </c>
      <c r="E2" t="s">
        <v>9</v>
      </c>
      <c r="F2">
        <v>5</v>
      </c>
      <c r="G2" t="s">
        <v>10</v>
      </c>
      <c r="H2">
        <v>0</v>
      </c>
      <c r="I2" t="s">
        <v>11</v>
      </c>
      <c r="J2" s="21">
        <v>19198</v>
      </c>
    </row>
    <row r="3" spans="1:10" x14ac:dyDescent="0.25">
      <c r="A3">
        <v>1776</v>
      </c>
      <c r="B3" t="s">
        <v>1782</v>
      </c>
      <c r="C3" s="5">
        <v>43627.458333333336</v>
      </c>
      <c r="D3" t="s">
        <v>106</v>
      </c>
      <c r="E3" t="s">
        <v>9</v>
      </c>
      <c r="F3">
        <v>5</v>
      </c>
      <c r="G3" t="s">
        <v>10</v>
      </c>
      <c r="H3">
        <v>0</v>
      </c>
      <c r="I3" t="s">
        <v>11</v>
      </c>
      <c r="J3" s="21">
        <v>19275</v>
      </c>
    </row>
    <row r="4" spans="1:10" x14ac:dyDescent="0.25">
      <c r="A4">
        <v>1954</v>
      </c>
      <c r="B4" t="s">
        <v>1067</v>
      </c>
      <c r="C4" s="5">
        <v>43620.541666666664</v>
      </c>
      <c r="D4" t="s">
        <v>106</v>
      </c>
      <c r="E4" t="s">
        <v>9</v>
      </c>
      <c r="F4">
        <v>5</v>
      </c>
      <c r="G4" t="s">
        <v>10</v>
      </c>
      <c r="H4">
        <v>0</v>
      </c>
      <c r="I4" t="s">
        <v>11</v>
      </c>
      <c r="J4" s="21">
        <v>20984</v>
      </c>
    </row>
    <row r="5" spans="1:10" x14ac:dyDescent="0.25">
      <c r="A5">
        <v>10037</v>
      </c>
      <c r="B5" t="s">
        <v>1777</v>
      </c>
      <c r="C5" s="5">
        <v>43620.395833333336</v>
      </c>
      <c r="D5" t="s">
        <v>106</v>
      </c>
      <c r="E5" t="s">
        <v>9</v>
      </c>
      <c r="F5">
        <v>5</v>
      </c>
      <c r="G5" t="s">
        <v>10</v>
      </c>
      <c r="H5">
        <v>0</v>
      </c>
      <c r="I5" t="s">
        <v>11</v>
      </c>
      <c r="J5" s="21">
        <v>18409</v>
      </c>
    </row>
    <row r="6" spans="1:10" x14ac:dyDescent="0.25">
      <c r="A6">
        <v>33143</v>
      </c>
      <c r="B6" t="s">
        <v>305</v>
      </c>
      <c r="C6" s="5">
        <v>43641.625</v>
      </c>
      <c r="D6" t="s">
        <v>106</v>
      </c>
      <c r="E6" t="s">
        <v>9</v>
      </c>
      <c r="F6">
        <v>10</v>
      </c>
      <c r="G6" t="s">
        <v>10</v>
      </c>
      <c r="H6">
        <v>0</v>
      </c>
      <c r="I6" t="s">
        <v>11</v>
      </c>
      <c r="J6" s="21">
        <v>15476</v>
      </c>
    </row>
    <row r="7" spans="1:10" x14ac:dyDescent="0.25">
      <c r="A7">
        <v>1860</v>
      </c>
      <c r="B7" t="s">
        <v>683</v>
      </c>
      <c r="C7" s="5">
        <v>43641.583333333336</v>
      </c>
      <c r="D7" t="s">
        <v>106</v>
      </c>
      <c r="E7" t="s">
        <v>9</v>
      </c>
      <c r="F7">
        <v>10</v>
      </c>
      <c r="G7" t="s">
        <v>10</v>
      </c>
      <c r="H7">
        <v>0</v>
      </c>
      <c r="I7" t="s">
        <v>11</v>
      </c>
      <c r="J7" s="21">
        <v>18936</v>
      </c>
    </row>
    <row r="8" spans="1:10" x14ac:dyDescent="0.25">
      <c r="A8">
        <v>10679</v>
      </c>
      <c r="B8" t="s">
        <v>1786</v>
      </c>
      <c r="C8" s="5">
        <v>43627.645833333336</v>
      </c>
      <c r="D8" t="s">
        <v>106</v>
      </c>
      <c r="E8" t="s">
        <v>9</v>
      </c>
      <c r="F8">
        <v>10</v>
      </c>
      <c r="G8" t="s">
        <v>10</v>
      </c>
      <c r="H8">
        <v>0</v>
      </c>
      <c r="I8" t="s">
        <v>11</v>
      </c>
      <c r="J8" s="21">
        <v>12509</v>
      </c>
    </row>
    <row r="9" spans="1:10" x14ac:dyDescent="0.25">
      <c r="A9">
        <v>12921</v>
      </c>
      <c r="B9" t="s">
        <v>1779</v>
      </c>
      <c r="C9" s="5">
        <v>43620.583333333336</v>
      </c>
      <c r="D9" t="s">
        <v>106</v>
      </c>
      <c r="E9" t="s">
        <v>9</v>
      </c>
      <c r="F9">
        <v>10</v>
      </c>
      <c r="G9" t="s">
        <v>10</v>
      </c>
      <c r="H9">
        <v>0</v>
      </c>
      <c r="I9" t="s">
        <v>11</v>
      </c>
      <c r="J9" s="21">
        <v>14860</v>
      </c>
    </row>
    <row r="10" spans="1:10" x14ac:dyDescent="0.25">
      <c r="A10">
        <v>22462</v>
      </c>
      <c r="B10" t="s">
        <v>1783</v>
      </c>
      <c r="C10" s="5">
        <v>43627.479166666664</v>
      </c>
      <c r="D10" t="s">
        <v>106</v>
      </c>
      <c r="E10" t="s">
        <v>9</v>
      </c>
      <c r="F10">
        <v>15</v>
      </c>
      <c r="G10" t="s">
        <v>10</v>
      </c>
      <c r="H10">
        <v>0</v>
      </c>
      <c r="I10" t="s">
        <v>11</v>
      </c>
      <c r="J10" s="21">
        <v>13302</v>
      </c>
    </row>
    <row r="11" spans="1:10" x14ac:dyDescent="0.25">
      <c r="A11">
        <v>1355</v>
      </c>
      <c r="B11" t="s">
        <v>867</v>
      </c>
      <c r="C11" s="5">
        <v>43641.479166666664</v>
      </c>
      <c r="D11" t="s">
        <v>106</v>
      </c>
      <c r="E11" t="s">
        <v>9</v>
      </c>
      <c r="F11">
        <v>20</v>
      </c>
      <c r="G11" t="s">
        <v>10</v>
      </c>
      <c r="H11">
        <v>0</v>
      </c>
      <c r="I11" t="s">
        <v>11</v>
      </c>
      <c r="J11" s="21">
        <v>15850</v>
      </c>
    </row>
    <row r="12" spans="1:10" x14ac:dyDescent="0.25">
      <c r="A12">
        <v>26339</v>
      </c>
      <c r="B12" t="s">
        <v>635</v>
      </c>
      <c r="C12" s="5">
        <v>43641.552083333336</v>
      </c>
      <c r="D12" t="s">
        <v>106</v>
      </c>
      <c r="E12" t="s">
        <v>9</v>
      </c>
      <c r="F12">
        <v>30</v>
      </c>
      <c r="G12" t="s">
        <v>10</v>
      </c>
      <c r="I12" t="s">
        <v>11</v>
      </c>
      <c r="J12" s="21">
        <v>18254</v>
      </c>
    </row>
    <row r="13" spans="1:10" x14ac:dyDescent="0.25">
      <c r="A13">
        <v>20607</v>
      </c>
      <c r="B13" t="s">
        <v>1811</v>
      </c>
      <c r="C13" s="5">
        <v>43641.447916666664</v>
      </c>
      <c r="D13" t="s">
        <v>106</v>
      </c>
      <c r="E13" t="s">
        <v>9</v>
      </c>
      <c r="F13">
        <v>30</v>
      </c>
      <c r="G13" t="s">
        <v>10</v>
      </c>
      <c r="H13">
        <v>0</v>
      </c>
      <c r="I13" t="s">
        <v>11</v>
      </c>
      <c r="J13" s="21">
        <v>15015</v>
      </c>
    </row>
    <row r="14" spans="1:10" x14ac:dyDescent="0.25">
      <c r="A14">
        <v>15538</v>
      </c>
      <c r="B14" t="s">
        <v>282</v>
      </c>
      <c r="C14" s="5">
        <v>43640.541666666664</v>
      </c>
      <c r="D14" t="s">
        <v>106</v>
      </c>
      <c r="E14" t="s">
        <v>9</v>
      </c>
      <c r="F14">
        <v>30</v>
      </c>
      <c r="G14" t="s">
        <v>10</v>
      </c>
      <c r="I14" t="s">
        <v>11</v>
      </c>
      <c r="J14" s="21">
        <v>22110</v>
      </c>
    </row>
    <row r="15" spans="1:10" x14ac:dyDescent="0.25">
      <c r="A15">
        <v>5937</v>
      </c>
      <c r="B15" t="s">
        <v>1805</v>
      </c>
      <c r="C15" s="5">
        <v>43634.5625</v>
      </c>
      <c r="D15" t="s">
        <v>106</v>
      </c>
      <c r="E15" t="s">
        <v>9</v>
      </c>
      <c r="F15">
        <v>30</v>
      </c>
      <c r="G15" t="s">
        <v>10</v>
      </c>
      <c r="I15" t="s">
        <v>11</v>
      </c>
      <c r="J15" s="21">
        <v>12861</v>
      </c>
    </row>
    <row r="16" spans="1:10" x14ac:dyDescent="0.25">
      <c r="A16">
        <v>13416</v>
      </c>
      <c r="B16" t="s">
        <v>37</v>
      </c>
      <c r="C16" s="5">
        <v>43634.541666666664</v>
      </c>
      <c r="D16" t="s">
        <v>106</v>
      </c>
      <c r="E16" t="s">
        <v>9</v>
      </c>
      <c r="F16">
        <v>30</v>
      </c>
      <c r="G16" t="s">
        <v>10</v>
      </c>
      <c r="I16" t="s">
        <v>11</v>
      </c>
      <c r="J16" s="21">
        <v>21052</v>
      </c>
    </row>
    <row r="17" spans="1:10" x14ac:dyDescent="0.25">
      <c r="A17">
        <v>16313</v>
      </c>
      <c r="B17" t="s">
        <v>634</v>
      </c>
      <c r="C17" s="5">
        <v>43634.520833333336</v>
      </c>
      <c r="D17" t="s">
        <v>106</v>
      </c>
      <c r="E17" t="s">
        <v>9</v>
      </c>
      <c r="F17">
        <v>30</v>
      </c>
      <c r="G17" t="s">
        <v>10</v>
      </c>
      <c r="I17" t="s">
        <v>11</v>
      </c>
      <c r="J17" s="21">
        <v>18675</v>
      </c>
    </row>
    <row r="18" spans="1:10" x14ac:dyDescent="0.25">
      <c r="A18">
        <v>3792</v>
      </c>
      <c r="B18" t="s">
        <v>22</v>
      </c>
      <c r="C18" s="5">
        <v>43634.458333333336</v>
      </c>
      <c r="D18" t="s">
        <v>106</v>
      </c>
      <c r="E18" t="s">
        <v>9</v>
      </c>
      <c r="F18">
        <v>30</v>
      </c>
      <c r="G18" t="s">
        <v>10</v>
      </c>
      <c r="I18" t="s">
        <v>11</v>
      </c>
      <c r="J18" s="21">
        <v>11388</v>
      </c>
    </row>
    <row r="19" spans="1:10" x14ac:dyDescent="0.25">
      <c r="A19">
        <v>32996</v>
      </c>
      <c r="B19" t="s">
        <v>1804</v>
      </c>
      <c r="C19" s="5">
        <v>43634.40625</v>
      </c>
      <c r="D19" t="s">
        <v>106</v>
      </c>
      <c r="E19" t="s">
        <v>9</v>
      </c>
      <c r="F19">
        <v>30</v>
      </c>
      <c r="G19" t="s">
        <v>10</v>
      </c>
      <c r="I19" t="s">
        <v>11</v>
      </c>
      <c r="J19" s="21">
        <v>18364</v>
      </c>
    </row>
    <row r="20" spans="1:10" x14ac:dyDescent="0.25">
      <c r="A20">
        <v>21739</v>
      </c>
      <c r="B20" t="s">
        <v>52</v>
      </c>
      <c r="C20" s="5">
        <v>43634.375</v>
      </c>
      <c r="D20" t="s">
        <v>106</v>
      </c>
      <c r="E20" t="s">
        <v>9</v>
      </c>
      <c r="F20">
        <v>30</v>
      </c>
      <c r="G20" t="s">
        <v>10</v>
      </c>
      <c r="I20" t="s">
        <v>11</v>
      </c>
      <c r="J20" s="21">
        <v>13511</v>
      </c>
    </row>
    <row r="21" spans="1:10" x14ac:dyDescent="0.25">
      <c r="A21">
        <v>26282</v>
      </c>
      <c r="B21" t="s">
        <v>1803</v>
      </c>
      <c r="C21" s="5">
        <v>43633.614583333336</v>
      </c>
      <c r="D21" t="s">
        <v>106</v>
      </c>
      <c r="E21" t="s">
        <v>9</v>
      </c>
      <c r="F21">
        <v>30</v>
      </c>
      <c r="G21" t="s">
        <v>10</v>
      </c>
      <c r="H21">
        <v>0</v>
      </c>
      <c r="I21" t="s">
        <v>11</v>
      </c>
      <c r="J21" s="21">
        <v>25539</v>
      </c>
    </row>
    <row r="22" spans="1:10" x14ac:dyDescent="0.25">
      <c r="A22">
        <v>19704</v>
      </c>
      <c r="B22" t="s">
        <v>1802</v>
      </c>
      <c r="C22" s="5">
        <v>43633.583333333336</v>
      </c>
      <c r="D22" t="s">
        <v>106</v>
      </c>
      <c r="E22" t="s">
        <v>9</v>
      </c>
      <c r="F22">
        <v>30</v>
      </c>
      <c r="G22" t="s">
        <v>10</v>
      </c>
      <c r="I22" t="s">
        <v>11</v>
      </c>
      <c r="J22" s="21">
        <v>19325</v>
      </c>
    </row>
    <row r="23" spans="1:10" x14ac:dyDescent="0.25">
      <c r="A23">
        <v>297</v>
      </c>
      <c r="B23" t="s">
        <v>760</v>
      </c>
      <c r="C23" s="5">
        <v>43633.5625</v>
      </c>
      <c r="D23" t="s">
        <v>106</v>
      </c>
      <c r="E23" t="s">
        <v>9</v>
      </c>
      <c r="F23">
        <v>30</v>
      </c>
      <c r="G23" t="s">
        <v>10</v>
      </c>
      <c r="I23" t="s">
        <v>11</v>
      </c>
      <c r="J23" s="21">
        <v>12812</v>
      </c>
    </row>
    <row r="24" spans="1:10" x14ac:dyDescent="0.25">
      <c r="A24">
        <v>29346</v>
      </c>
      <c r="B24" t="s">
        <v>1472</v>
      </c>
      <c r="C24" s="5">
        <v>43633.541666666664</v>
      </c>
      <c r="D24" t="s">
        <v>106</v>
      </c>
      <c r="E24" t="s">
        <v>9</v>
      </c>
      <c r="F24">
        <v>30</v>
      </c>
      <c r="G24" t="s">
        <v>10</v>
      </c>
      <c r="I24" t="s">
        <v>11</v>
      </c>
      <c r="J24" s="21">
        <v>16936</v>
      </c>
    </row>
    <row r="25" spans="1:10" x14ac:dyDescent="0.25">
      <c r="A25">
        <v>28025</v>
      </c>
      <c r="B25" t="s">
        <v>1694</v>
      </c>
      <c r="C25" s="5">
        <v>43627.583333333336</v>
      </c>
      <c r="D25" t="s">
        <v>106</v>
      </c>
      <c r="E25" t="s">
        <v>9</v>
      </c>
      <c r="F25">
        <v>30</v>
      </c>
      <c r="G25" t="s">
        <v>10</v>
      </c>
      <c r="I25" t="s">
        <v>11</v>
      </c>
      <c r="J25" s="21">
        <v>16121</v>
      </c>
    </row>
    <row r="26" spans="1:10" x14ac:dyDescent="0.25">
      <c r="A26">
        <v>5657</v>
      </c>
      <c r="B26" t="s">
        <v>1784</v>
      </c>
      <c r="C26" s="5">
        <v>43627.541666666664</v>
      </c>
      <c r="D26" t="s">
        <v>106</v>
      </c>
      <c r="E26" t="s">
        <v>9</v>
      </c>
      <c r="F26">
        <v>30</v>
      </c>
      <c r="G26" t="s">
        <v>10</v>
      </c>
      <c r="I26" t="s">
        <v>11</v>
      </c>
      <c r="J26" s="21">
        <v>8902</v>
      </c>
    </row>
    <row r="27" spans="1:10" x14ac:dyDescent="0.25">
      <c r="A27">
        <v>2797</v>
      </c>
      <c r="B27" t="s">
        <v>803</v>
      </c>
      <c r="C27" s="5">
        <v>43627.520833333336</v>
      </c>
      <c r="D27" t="s">
        <v>106</v>
      </c>
      <c r="E27" t="s">
        <v>9</v>
      </c>
      <c r="F27">
        <v>30</v>
      </c>
      <c r="G27" t="s">
        <v>10</v>
      </c>
      <c r="I27" t="s">
        <v>11</v>
      </c>
      <c r="J27" s="21">
        <v>19903</v>
      </c>
    </row>
    <row r="28" spans="1:10" x14ac:dyDescent="0.25">
      <c r="A28">
        <v>3736</v>
      </c>
      <c r="B28" t="s">
        <v>232</v>
      </c>
      <c r="C28" s="5">
        <v>43627.34375</v>
      </c>
      <c r="D28" t="s">
        <v>106</v>
      </c>
      <c r="E28" t="s">
        <v>9</v>
      </c>
      <c r="F28">
        <v>30</v>
      </c>
      <c r="G28" t="s">
        <v>10</v>
      </c>
      <c r="H28">
        <v>0</v>
      </c>
      <c r="I28" t="s">
        <v>11</v>
      </c>
      <c r="J28" s="21">
        <v>20594</v>
      </c>
    </row>
    <row r="29" spans="1:10" x14ac:dyDescent="0.25">
      <c r="A29">
        <v>13418</v>
      </c>
      <c r="B29" t="s">
        <v>1780</v>
      </c>
      <c r="C29" s="5">
        <v>43620.645833333336</v>
      </c>
      <c r="D29" t="s">
        <v>106</v>
      </c>
      <c r="E29" t="s">
        <v>9</v>
      </c>
      <c r="F29">
        <v>30</v>
      </c>
      <c r="G29" t="s">
        <v>10</v>
      </c>
      <c r="I29" t="s">
        <v>11</v>
      </c>
      <c r="J29" s="21">
        <v>24506</v>
      </c>
    </row>
    <row r="30" spans="1:10" x14ac:dyDescent="0.25">
      <c r="A30">
        <v>5056</v>
      </c>
      <c r="B30" t="s">
        <v>38</v>
      </c>
      <c r="C30" s="5">
        <v>43620.5625</v>
      </c>
      <c r="D30" t="s">
        <v>106</v>
      </c>
      <c r="E30" t="s">
        <v>9</v>
      </c>
      <c r="F30">
        <v>30</v>
      </c>
      <c r="G30" t="s">
        <v>10</v>
      </c>
      <c r="H30">
        <v>0</v>
      </c>
      <c r="I30" t="s">
        <v>11</v>
      </c>
      <c r="J30" s="21">
        <v>10095</v>
      </c>
    </row>
    <row r="31" spans="1:10" x14ac:dyDescent="0.25">
      <c r="A31">
        <v>10524</v>
      </c>
      <c r="B31" t="s">
        <v>430</v>
      </c>
      <c r="C31" s="5">
        <v>43620.479166666664</v>
      </c>
      <c r="D31" t="s">
        <v>106</v>
      </c>
      <c r="E31" t="s">
        <v>9</v>
      </c>
      <c r="F31">
        <v>30</v>
      </c>
      <c r="G31" t="s">
        <v>10</v>
      </c>
      <c r="I31" t="s">
        <v>11</v>
      </c>
      <c r="J31" s="21">
        <v>22309</v>
      </c>
    </row>
    <row r="32" spans="1:10" x14ac:dyDescent="0.25">
      <c r="A32">
        <v>7394</v>
      </c>
      <c r="B32" t="s">
        <v>1778</v>
      </c>
      <c r="C32" s="5">
        <v>43620.458333333336</v>
      </c>
      <c r="D32" t="s">
        <v>106</v>
      </c>
      <c r="E32" t="s">
        <v>9</v>
      </c>
      <c r="F32">
        <v>30</v>
      </c>
      <c r="G32" t="s">
        <v>10</v>
      </c>
      <c r="I32" t="s">
        <v>11</v>
      </c>
      <c r="J32" s="21">
        <v>12468</v>
      </c>
    </row>
    <row r="33" spans="1:10" x14ac:dyDescent="0.25">
      <c r="A33">
        <v>24271</v>
      </c>
      <c r="B33" t="s">
        <v>1776</v>
      </c>
      <c r="C33" s="5">
        <v>43620.375</v>
      </c>
      <c r="D33" t="s">
        <v>106</v>
      </c>
      <c r="E33" t="s">
        <v>9</v>
      </c>
      <c r="F33">
        <v>30</v>
      </c>
      <c r="G33" t="s">
        <v>10</v>
      </c>
      <c r="I33" t="s">
        <v>11</v>
      </c>
      <c r="J33" s="21">
        <v>17659</v>
      </c>
    </row>
    <row r="34" spans="1:10" x14ac:dyDescent="0.25">
      <c r="A34">
        <v>25991</v>
      </c>
      <c r="B34" t="s">
        <v>49</v>
      </c>
      <c r="C34" s="5">
        <v>43641.520833333336</v>
      </c>
      <c r="D34" t="s">
        <v>106</v>
      </c>
      <c r="E34" t="s">
        <v>9</v>
      </c>
      <c r="F34">
        <v>45</v>
      </c>
      <c r="G34" t="s">
        <v>10</v>
      </c>
      <c r="I34" t="s">
        <v>11</v>
      </c>
      <c r="J34" s="21">
        <v>17074</v>
      </c>
    </row>
    <row r="35" spans="1:10" x14ac:dyDescent="0.25">
      <c r="A35">
        <v>20542</v>
      </c>
      <c r="B35" t="s">
        <v>198</v>
      </c>
      <c r="C35" s="5">
        <v>43641.375</v>
      </c>
      <c r="D35" t="s">
        <v>106</v>
      </c>
      <c r="E35" t="s">
        <v>9</v>
      </c>
      <c r="F35">
        <v>45</v>
      </c>
      <c r="G35" t="s">
        <v>10</v>
      </c>
      <c r="H35">
        <v>0</v>
      </c>
      <c r="I35" t="s">
        <v>11</v>
      </c>
      <c r="J35" s="21">
        <v>35512</v>
      </c>
    </row>
    <row r="36" spans="1:10" x14ac:dyDescent="0.25">
      <c r="A36">
        <v>17531</v>
      </c>
      <c r="B36" t="s">
        <v>1785</v>
      </c>
      <c r="C36" s="5">
        <v>43627.604166666664</v>
      </c>
      <c r="D36" t="s">
        <v>106</v>
      </c>
      <c r="E36" t="s">
        <v>9</v>
      </c>
      <c r="F36">
        <v>45</v>
      </c>
      <c r="G36" t="s">
        <v>10</v>
      </c>
      <c r="H36">
        <v>0</v>
      </c>
      <c r="I36" t="s">
        <v>11</v>
      </c>
      <c r="J36" s="21">
        <v>20744</v>
      </c>
    </row>
    <row r="37" spans="1:10" x14ac:dyDescent="0.25">
      <c r="A37">
        <v>3547</v>
      </c>
      <c r="B37" t="s">
        <v>866</v>
      </c>
      <c r="C37" s="5">
        <v>43619.583333333336</v>
      </c>
      <c r="D37" t="s">
        <v>106</v>
      </c>
      <c r="E37" t="s">
        <v>9</v>
      </c>
      <c r="F37">
        <v>45</v>
      </c>
      <c r="G37" t="s">
        <v>10</v>
      </c>
      <c r="H37">
        <v>0</v>
      </c>
      <c r="I37" t="s">
        <v>11</v>
      </c>
      <c r="J37" s="21">
        <v>23636</v>
      </c>
    </row>
    <row r="38" spans="1:10" x14ac:dyDescent="0.25">
      <c r="A38">
        <v>3256</v>
      </c>
      <c r="B38" t="s">
        <v>158</v>
      </c>
      <c r="C38" s="5">
        <v>43640.5625</v>
      </c>
      <c r="D38" t="s">
        <v>106</v>
      </c>
      <c r="E38" t="s">
        <v>9</v>
      </c>
      <c r="F38">
        <v>60</v>
      </c>
      <c r="G38" t="s">
        <v>10</v>
      </c>
      <c r="I38" t="s">
        <v>11</v>
      </c>
      <c r="J38" s="21">
        <v>26188</v>
      </c>
    </row>
    <row r="39" spans="1:10" x14ac:dyDescent="0.25">
      <c r="A39">
        <v>34429</v>
      </c>
      <c r="B39" t="s">
        <v>451</v>
      </c>
      <c r="C39" s="5">
        <v>43634.625</v>
      </c>
      <c r="D39" t="s">
        <v>106</v>
      </c>
      <c r="E39" t="s">
        <v>9</v>
      </c>
      <c r="F39">
        <v>60</v>
      </c>
      <c r="G39" t="s">
        <v>10</v>
      </c>
      <c r="I39" t="s">
        <v>11</v>
      </c>
      <c r="J39" s="21">
        <v>38626</v>
      </c>
    </row>
    <row r="40" spans="1:10" x14ac:dyDescent="0.25">
      <c r="A40">
        <v>30343</v>
      </c>
      <c r="B40" t="s">
        <v>1806</v>
      </c>
      <c r="C40" s="5">
        <v>43634.583333333336</v>
      </c>
      <c r="D40" t="s">
        <v>106</v>
      </c>
      <c r="E40" t="s">
        <v>9</v>
      </c>
      <c r="F40">
        <v>60</v>
      </c>
      <c r="G40" t="s">
        <v>10</v>
      </c>
      <c r="I40" t="s">
        <v>11</v>
      </c>
      <c r="J40" s="21">
        <v>26421</v>
      </c>
    </row>
    <row r="41" spans="1:10" x14ac:dyDescent="0.25">
      <c r="A41">
        <v>10403</v>
      </c>
      <c r="B41" t="s">
        <v>324</v>
      </c>
      <c r="C41" s="5">
        <v>43620.604166666664</v>
      </c>
      <c r="D41" t="s">
        <v>106</v>
      </c>
      <c r="E41" t="s">
        <v>9</v>
      </c>
      <c r="F41">
        <v>60</v>
      </c>
      <c r="G41" t="s">
        <v>10</v>
      </c>
      <c r="I41" t="s">
        <v>11</v>
      </c>
      <c r="J41" s="21">
        <v>22960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7"/>
  <sheetViews>
    <sheetView topLeftCell="A28" workbookViewId="0">
      <selection activeCell="B29" sqref="B29"/>
    </sheetView>
  </sheetViews>
  <sheetFormatPr defaultRowHeight="15" x14ac:dyDescent="0.25"/>
  <cols>
    <col min="1" max="1" width="13.42578125" bestFit="1" customWidth="1"/>
    <col min="2" max="2" width="15" bestFit="1" customWidth="1"/>
  </cols>
  <sheetData>
    <row r="3" spans="1:2" x14ac:dyDescent="0.25">
      <c r="A3" s="34" t="s">
        <v>953</v>
      </c>
      <c r="B3" t="s">
        <v>1051</v>
      </c>
    </row>
    <row r="4" spans="1:2" x14ac:dyDescent="0.25">
      <c r="A4" s="27" t="s">
        <v>822</v>
      </c>
      <c r="B4" s="35">
        <v>675</v>
      </c>
    </row>
    <row r="5" spans="1:2" x14ac:dyDescent="0.25">
      <c r="A5" s="27" t="s">
        <v>863</v>
      </c>
      <c r="B5" s="35">
        <v>1370</v>
      </c>
    </row>
    <row r="6" spans="1:2" x14ac:dyDescent="0.25">
      <c r="A6" s="27" t="s">
        <v>18</v>
      </c>
      <c r="B6" s="35">
        <v>1590</v>
      </c>
    </row>
    <row r="7" spans="1:2" x14ac:dyDescent="0.25">
      <c r="A7" s="27" t="s">
        <v>31</v>
      </c>
      <c r="B7" s="35">
        <v>1665</v>
      </c>
    </row>
    <row r="8" spans="1:2" x14ac:dyDescent="0.25">
      <c r="A8" s="27" t="s">
        <v>452</v>
      </c>
      <c r="B8" s="35">
        <v>1355</v>
      </c>
    </row>
    <row r="9" spans="1:2" x14ac:dyDescent="0.25">
      <c r="A9" s="27" t="s">
        <v>604</v>
      </c>
      <c r="B9" s="35">
        <v>615</v>
      </c>
    </row>
    <row r="10" spans="1:2" x14ac:dyDescent="0.25">
      <c r="A10" s="27" t="s">
        <v>57</v>
      </c>
      <c r="B10" s="35">
        <v>2645</v>
      </c>
    </row>
    <row r="11" spans="1:2" x14ac:dyDescent="0.25">
      <c r="A11" s="27" t="s">
        <v>256</v>
      </c>
      <c r="B11" s="35">
        <v>1795</v>
      </c>
    </row>
    <row r="12" spans="1:2" x14ac:dyDescent="0.25">
      <c r="A12" s="27" t="s">
        <v>68</v>
      </c>
      <c r="B12" s="35">
        <v>2645</v>
      </c>
    </row>
    <row r="13" spans="1:2" x14ac:dyDescent="0.25">
      <c r="A13" s="27" t="s">
        <v>230</v>
      </c>
      <c r="B13" s="35">
        <v>2025</v>
      </c>
    </row>
    <row r="14" spans="1:2" x14ac:dyDescent="0.25">
      <c r="A14" s="27" t="s">
        <v>231</v>
      </c>
      <c r="B14" s="35">
        <v>1290</v>
      </c>
    </row>
    <row r="15" spans="1:2" x14ac:dyDescent="0.25">
      <c r="A15" s="27" t="s">
        <v>159</v>
      </c>
      <c r="B15" s="35">
        <v>1185</v>
      </c>
    </row>
    <row r="16" spans="1:2" x14ac:dyDescent="0.25">
      <c r="A16" s="27" t="s">
        <v>79</v>
      </c>
      <c r="B16" s="35">
        <v>3165</v>
      </c>
    </row>
    <row r="17" spans="1:2" x14ac:dyDescent="0.25">
      <c r="A17" s="27" t="s">
        <v>80</v>
      </c>
      <c r="B17" s="35">
        <v>1080</v>
      </c>
    </row>
    <row r="18" spans="1:2" x14ac:dyDescent="0.25">
      <c r="A18" s="27" t="s">
        <v>83</v>
      </c>
      <c r="B18" s="35">
        <v>1560</v>
      </c>
    </row>
    <row r="19" spans="1:2" x14ac:dyDescent="0.25">
      <c r="A19" s="27" t="s">
        <v>1243</v>
      </c>
      <c r="B19" s="35">
        <v>1170</v>
      </c>
    </row>
    <row r="20" spans="1:2" x14ac:dyDescent="0.25">
      <c r="A20" s="27" t="s">
        <v>1125</v>
      </c>
      <c r="B20" s="35">
        <v>2235</v>
      </c>
    </row>
    <row r="21" spans="1:2" x14ac:dyDescent="0.25">
      <c r="A21" s="27" t="s">
        <v>85</v>
      </c>
      <c r="B21" s="35">
        <v>225</v>
      </c>
    </row>
    <row r="22" spans="1:2" x14ac:dyDescent="0.25">
      <c r="A22" s="27" t="s">
        <v>86</v>
      </c>
      <c r="B22" s="35">
        <v>840</v>
      </c>
    </row>
    <row r="23" spans="1:2" x14ac:dyDescent="0.25">
      <c r="A23" s="27" t="s">
        <v>87</v>
      </c>
      <c r="B23" s="35">
        <v>1920</v>
      </c>
    </row>
    <row r="24" spans="1:2" x14ac:dyDescent="0.25">
      <c r="A24" s="27" t="s">
        <v>935</v>
      </c>
      <c r="B24" s="35">
        <v>2400</v>
      </c>
    </row>
    <row r="25" spans="1:2" x14ac:dyDescent="0.25">
      <c r="A25" s="27" t="s">
        <v>257</v>
      </c>
      <c r="B25" s="35">
        <v>2715</v>
      </c>
    </row>
    <row r="26" spans="1:2" x14ac:dyDescent="0.25">
      <c r="A26" s="27" t="s">
        <v>99</v>
      </c>
      <c r="B26" s="35">
        <v>270</v>
      </c>
    </row>
    <row r="27" spans="1:2" x14ac:dyDescent="0.25">
      <c r="A27" s="27" t="s">
        <v>100</v>
      </c>
      <c r="B27" s="35">
        <v>4785</v>
      </c>
    </row>
    <row r="28" spans="1:2" x14ac:dyDescent="0.25">
      <c r="A28" s="27" t="s">
        <v>268</v>
      </c>
      <c r="B28" s="35">
        <v>1290</v>
      </c>
    </row>
    <row r="29" spans="1:2" x14ac:dyDescent="0.25">
      <c r="A29" s="27" t="s">
        <v>106</v>
      </c>
      <c r="B29" s="35">
        <v>1175</v>
      </c>
    </row>
    <row r="30" spans="1:2" x14ac:dyDescent="0.25">
      <c r="A30" s="27" t="s">
        <v>107</v>
      </c>
      <c r="B30" s="35">
        <v>1200</v>
      </c>
    </row>
    <row r="31" spans="1:2" x14ac:dyDescent="0.25">
      <c r="A31" s="27" t="s">
        <v>109</v>
      </c>
      <c r="B31" s="35">
        <v>3785</v>
      </c>
    </row>
    <row r="32" spans="1:2" x14ac:dyDescent="0.25">
      <c r="A32" s="27" t="s">
        <v>403</v>
      </c>
      <c r="B32" s="35">
        <v>1005</v>
      </c>
    </row>
    <row r="33" spans="1:2" x14ac:dyDescent="0.25">
      <c r="A33" s="27" t="s">
        <v>111</v>
      </c>
      <c r="B33" s="35">
        <v>2490</v>
      </c>
    </row>
    <row r="34" spans="1:2" x14ac:dyDescent="0.25">
      <c r="A34" s="27" t="s">
        <v>277</v>
      </c>
      <c r="B34" s="35">
        <v>825</v>
      </c>
    </row>
    <row r="35" spans="1:2" x14ac:dyDescent="0.25">
      <c r="A35" s="27" t="s">
        <v>112</v>
      </c>
      <c r="B35" s="35">
        <v>1740</v>
      </c>
    </row>
    <row r="36" spans="1:2" x14ac:dyDescent="0.25">
      <c r="A36" s="27" t="s">
        <v>876</v>
      </c>
      <c r="B36" s="35">
        <v>870</v>
      </c>
    </row>
    <row r="37" spans="1:2" x14ac:dyDescent="0.25">
      <c r="A37" s="27" t="s">
        <v>995</v>
      </c>
      <c r="B37" s="35">
        <v>510</v>
      </c>
    </row>
    <row r="38" spans="1:2" x14ac:dyDescent="0.25">
      <c r="A38" s="27" t="s">
        <v>114</v>
      </c>
      <c r="B38" s="35">
        <v>2835</v>
      </c>
    </row>
    <row r="39" spans="1:2" x14ac:dyDescent="0.25">
      <c r="A39" s="27" t="s">
        <v>116</v>
      </c>
      <c r="B39" s="35">
        <v>3395</v>
      </c>
    </row>
    <row r="40" spans="1:2" x14ac:dyDescent="0.25">
      <c r="A40" s="27" t="s">
        <v>117</v>
      </c>
      <c r="B40" s="35">
        <v>1125</v>
      </c>
    </row>
    <row r="41" spans="1:2" x14ac:dyDescent="0.25">
      <c r="A41" s="27" t="s">
        <v>118</v>
      </c>
      <c r="B41" s="35">
        <v>2235</v>
      </c>
    </row>
    <row r="42" spans="1:2" x14ac:dyDescent="0.25">
      <c r="A42" s="27" t="s">
        <v>431</v>
      </c>
      <c r="B42" s="35">
        <v>1305</v>
      </c>
    </row>
    <row r="43" spans="1:2" x14ac:dyDescent="0.25">
      <c r="A43" s="27" t="s">
        <v>119</v>
      </c>
      <c r="B43" s="35">
        <v>2415</v>
      </c>
    </row>
    <row r="44" spans="1:2" x14ac:dyDescent="0.25">
      <c r="A44" s="27" t="s">
        <v>154</v>
      </c>
      <c r="B44" s="35">
        <v>3350</v>
      </c>
    </row>
    <row r="45" spans="1:2" x14ac:dyDescent="0.25">
      <c r="A45" s="27" t="s">
        <v>120</v>
      </c>
      <c r="B45" s="35">
        <v>1020</v>
      </c>
    </row>
    <row r="46" spans="1:2" x14ac:dyDescent="0.25">
      <c r="A46" s="27" t="s">
        <v>584</v>
      </c>
      <c r="B46" s="35">
        <v>1005</v>
      </c>
    </row>
    <row r="47" spans="1:2" x14ac:dyDescent="0.25">
      <c r="A47" s="27" t="s">
        <v>432</v>
      </c>
      <c r="B47" s="35">
        <v>3075</v>
      </c>
    </row>
    <row r="48" spans="1:2" x14ac:dyDescent="0.25">
      <c r="A48" s="27" t="s">
        <v>151</v>
      </c>
      <c r="B48" s="35">
        <v>525</v>
      </c>
    </row>
    <row r="49" spans="1:2" x14ac:dyDescent="0.25">
      <c r="A49" s="27" t="s">
        <v>121</v>
      </c>
      <c r="B49" s="35">
        <v>0</v>
      </c>
    </row>
    <row r="50" spans="1:2" x14ac:dyDescent="0.25">
      <c r="A50" s="27" t="s">
        <v>997</v>
      </c>
      <c r="B50" s="35">
        <v>1780</v>
      </c>
    </row>
    <row r="51" spans="1:2" x14ac:dyDescent="0.25">
      <c r="A51" s="27" t="s">
        <v>589</v>
      </c>
      <c r="B51" s="35">
        <v>585</v>
      </c>
    </row>
    <row r="52" spans="1:2" x14ac:dyDescent="0.25">
      <c r="A52" s="27" t="s">
        <v>248</v>
      </c>
      <c r="B52" s="35">
        <v>2150</v>
      </c>
    </row>
    <row r="53" spans="1:2" x14ac:dyDescent="0.25">
      <c r="A53" s="27" t="s">
        <v>883</v>
      </c>
      <c r="B53" s="35">
        <v>2185</v>
      </c>
    </row>
    <row r="54" spans="1:2" x14ac:dyDescent="0.25">
      <c r="A54" s="27" t="s">
        <v>592</v>
      </c>
      <c r="B54" s="35">
        <v>2905</v>
      </c>
    </row>
    <row r="55" spans="1:2" x14ac:dyDescent="0.25">
      <c r="A55" s="27" t="s">
        <v>125</v>
      </c>
      <c r="B55" s="35">
        <v>2010</v>
      </c>
    </row>
    <row r="56" spans="1:2" x14ac:dyDescent="0.25">
      <c r="A56" s="27" t="s">
        <v>126</v>
      </c>
      <c r="B56" s="35">
        <v>2920</v>
      </c>
    </row>
    <row r="57" spans="1:2" x14ac:dyDescent="0.25">
      <c r="A57" s="27" t="s">
        <v>954</v>
      </c>
      <c r="B57" s="35">
        <v>92930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6"/>
  <sheetViews>
    <sheetView topLeftCell="A17" workbookViewId="0">
      <selection activeCell="E56" sqref="E56"/>
    </sheetView>
  </sheetViews>
  <sheetFormatPr defaultRowHeight="15" x14ac:dyDescent="0.25"/>
  <cols>
    <col min="1" max="1" width="13.42578125" bestFit="1" customWidth="1"/>
    <col min="2" max="2" width="15" bestFit="1" customWidth="1"/>
  </cols>
  <sheetData>
    <row r="3" spans="1:4" x14ac:dyDescent="0.25">
      <c r="A3" s="34" t="s">
        <v>953</v>
      </c>
      <c r="B3" t="s">
        <v>1051</v>
      </c>
    </row>
    <row r="4" spans="1:4" x14ac:dyDescent="0.25">
      <c r="A4" s="27" t="s">
        <v>822</v>
      </c>
      <c r="B4" s="35">
        <v>545</v>
      </c>
    </row>
    <row r="5" spans="1:4" x14ac:dyDescent="0.25">
      <c r="A5" s="27" t="s">
        <v>863</v>
      </c>
      <c r="B5" s="35">
        <v>2655</v>
      </c>
    </row>
    <row r="6" spans="1:4" x14ac:dyDescent="0.25">
      <c r="A6" s="27" t="s">
        <v>1822</v>
      </c>
      <c r="B6" s="35">
        <v>30</v>
      </c>
      <c r="D6">
        <v>30</v>
      </c>
    </row>
    <row r="7" spans="1:4" x14ac:dyDescent="0.25">
      <c r="A7" s="27" t="s">
        <v>18</v>
      </c>
      <c r="B7" s="35">
        <v>885</v>
      </c>
    </row>
    <row r="8" spans="1:4" x14ac:dyDescent="0.25">
      <c r="A8" s="27" t="s">
        <v>31</v>
      </c>
      <c r="B8" s="35">
        <v>1050</v>
      </c>
    </row>
    <row r="9" spans="1:4" x14ac:dyDescent="0.25">
      <c r="A9" s="27" t="s">
        <v>452</v>
      </c>
      <c r="B9" s="35">
        <v>2075</v>
      </c>
    </row>
    <row r="10" spans="1:4" x14ac:dyDescent="0.25">
      <c r="A10" s="27" t="s">
        <v>604</v>
      </c>
      <c r="B10" s="35">
        <v>3030</v>
      </c>
    </row>
    <row r="11" spans="1:4" x14ac:dyDescent="0.25">
      <c r="A11" s="27" t="s">
        <v>57</v>
      </c>
      <c r="B11" s="35">
        <v>4290</v>
      </c>
    </row>
    <row r="12" spans="1:4" x14ac:dyDescent="0.25">
      <c r="A12" s="27" t="s">
        <v>256</v>
      </c>
      <c r="B12" s="35">
        <v>930</v>
      </c>
    </row>
    <row r="13" spans="1:4" x14ac:dyDescent="0.25">
      <c r="A13" s="27" t="s">
        <v>68</v>
      </c>
      <c r="B13" s="35">
        <v>2025</v>
      </c>
    </row>
    <row r="14" spans="1:4" x14ac:dyDescent="0.25">
      <c r="A14" s="27" t="s">
        <v>230</v>
      </c>
      <c r="B14" s="35">
        <v>360</v>
      </c>
    </row>
    <row r="15" spans="1:4" x14ac:dyDescent="0.25">
      <c r="A15" s="27" t="s">
        <v>231</v>
      </c>
      <c r="B15" s="35">
        <v>2130</v>
      </c>
    </row>
    <row r="16" spans="1:4" x14ac:dyDescent="0.25">
      <c r="A16" s="27" t="s">
        <v>159</v>
      </c>
      <c r="B16" s="35">
        <v>480</v>
      </c>
    </row>
    <row r="17" spans="1:4" x14ac:dyDescent="0.25">
      <c r="A17" s="27" t="s">
        <v>79</v>
      </c>
      <c r="B17" s="35">
        <v>1575</v>
      </c>
    </row>
    <row r="18" spans="1:4" x14ac:dyDescent="0.25">
      <c r="A18" s="27" t="s">
        <v>80</v>
      </c>
      <c r="B18" s="35">
        <v>850</v>
      </c>
    </row>
    <row r="19" spans="1:4" x14ac:dyDescent="0.25">
      <c r="A19" s="27" t="s">
        <v>83</v>
      </c>
      <c r="B19" s="35">
        <v>4005</v>
      </c>
    </row>
    <row r="20" spans="1:4" x14ac:dyDescent="0.25">
      <c r="A20" s="27" t="s">
        <v>1243</v>
      </c>
      <c r="B20" s="35">
        <v>2460</v>
      </c>
    </row>
    <row r="21" spans="1:4" x14ac:dyDescent="0.25">
      <c r="A21" s="27" t="s">
        <v>1125</v>
      </c>
      <c r="B21" s="35">
        <v>2685</v>
      </c>
    </row>
    <row r="22" spans="1:4" x14ac:dyDescent="0.25">
      <c r="A22" s="27" t="s">
        <v>86</v>
      </c>
      <c r="B22" s="35">
        <v>900</v>
      </c>
    </row>
    <row r="23" spans="1:4" x14ac:dyDescent="0.25">
      <c r="A23" s="27" t="s">
        <v>935</v>
      </c>
      <c r="B23" s="35">
        <v>2875</v>
      </c>
    </row>
    <row r="24" spans="1:4" x14ac:dyDescent="0.25">
      <c r="A24" s="27" t="s">
        <v>257</v>
      </c>
      <c r="B24" s="35">
        <v>3000</v>
      </c>
    </row>
    <row r="25" spans="1:4" x14ac:dyDescent="0.25">
      <c r="A25" s="27" t="s">
        <v>99</v>
      </c>
      <c r="B25" s="35">
        <v>90</v>
      </c>
    </row>
    <row r="26" spans="1:4" x14ac:dyDescent="0.25">
      <c r="A26" s="27" t="s">
        <v>100</v>
      </c>
      <c r="B26" s="35">
        <v>5640</v>
      </c>
    </row>
    <row r="27" spans="1:4" x14ac:dyDescent="0.25">
      <c r="A27" s="27" t="s">
        <v>1823</v>
      </c>
      <c r="B27" s="35">
        <v>960</v>
      </c>
      <c r="D27">
        <v>960</v>
      </c>
    </row>
    <row r="28" spans="1:4" x14ac:dyDescent="0.25">
      <c r="A28" s="27" t="s">
        <v>268</v>
      </c>
      <c r="B28" s="35">
        <v>2760</v>
      </c>
    </row>
    <row r="29" spans="1:4" x14ac:dyDescent="0.25">
      <c r="A29" s="27" t="s">
        <v>106</v>
      </c>
      <c r="B29" s="35">
        <v>1280</v>
      </c>
    </row>
    <row r="30" spans="1:4" x14ac:dyDescent="0.25">
      <c r="A30" s="27" t="s">
        <v>107</v>
      </c>
      <c r="B30" s="35">
        <v>1110</v>
      </c>
    </row>
    <row r="31" spans="1:4" x14ac:dyDescent="0.25">
      <c r="A31" s="27" t="s">
        <v>109</v>
      </c>
      <c r="B31" s="35">
        <v>2010</v>
      </c>
    </row>
    <row r="32" spans="1:4" x14ac:dyDescent="0.25">
      <c r="A32" s="27" t="s">
        <v>403</v>
      </c>
      <c r="B32" s="35">
        <v>2865</v>
      </c>
    </row>
    <row r="33" spans="1:4" x14ac:dyDescent="0.25">
      <c r="A33" s="27" t="s">
        <v>111</v>
      </c>
      <c r="B33" s="35">
        <v>2880</v>
      </c>
    </row>
    <row r="34" spans="1:4" x14ac:dyDescent="0.25">
      <c r="A34" s="27" t="s">
        <v>277</v>
      </c>
      <c r="B34" s="35">
        <v>885</v>
      </c>
    </row>
    <row r="35" spans="1:4" x14ac:dyDescent="0.25">
      <c r="A35" s="27" t="s">
        <v>112</v>
      </c>
      <c r="B35" s="35">
        <v>1500</v>
      </c>
    </row>
    <row r="36" spans="1:4" x14ac:dyDescent="0.25">
      <c r="A36" s="27" t="s">
        <v>995</v>
      </c>
      <c r="B36" s="35">
        <v>420</v>
      </c>
    </row>
    <row r="37" spans="1:4" x14ac:dyDescent="0.25">
      <c r="A37" s="27" t="s">
        <v>114</v>
      </c>
      <c r="B37" s="35">
        <v>3690</v>
      </c>
    </row>
    <row r="38" spans="1:4" x14ac:dyDescent="0.25">
      <c r="A38" s="27" t="s">
        <v>116</v>
      </c>
      <c r="B38" s="35">
        <v>785</v>
      </c>
    </row>
    <row r="39" spans="1:4" x14ac:dyDescent="0.25">
      <c r="A39" s="27" t="s">
        <v>117</v>
      </c>
      <c r="B39" s="35">
        <v>1485</v>
      </c>
    </row>
    <row r="40" spans="1:4" x14ac:dyDescent="0.25">
      <c r="A40" s="27" t="s">
        <v>118</v>
      </c>
      <c r="B40" s="35">
        <v>2075</v>
      </c>
    </row>
    <row r="41" spans="1:4" x14ac:dyDescent="0.25">
      <c r="A41" s="27" t="s">
        <v>431</v>
      </c>
      <c r="B41" s="35">
        <v>855</v>
      </c>
    </row>
    <row r="42" spans="1:4" x14ac:dyDescent="0.25">
      <c r="A42" s="27" t="s">
        <v>119</v>
      </c>
      <c r="B42" s="35">
        <v>3045</v>
      </c>
    </row>
    <row r="43" spans="1:4" x14ac:dyDescent="0.25">
      <c r="A43" s="27" t="s">
        <v>154</v>
      </c>
      <c r="B43" s="35">
        <v>4515</v>
      </c>
    </row>
    <row r="44" spans="1:4" x14ac:dyDescent="0.25">
      <c r="A44" s="27" t="s">
        <v>120</v>
      </c>
      <c r="B44" s="35">
        <v>975</v>
      </c>
    </row>
    <row r="45" spans="1:4" x14ac:dyDescent="0.25">
      <c r="A45" s="27" t="s">
        <v>584</v>
      </c>
      <c r="B45" s="35">
        <v>1200</v>
      </c>
    </row>
    <row r="46" spans="1:4" x14ac:dyDescent="0.25">
      <c r="A46" s="27" t="s">
        <v>432</v>
      </c>
      <c r="B46" s="35">
        <v>2705</v>
      </c>
    </row>
    <row r="47" spans="1:4" x14ac:dyDescent="0.25">
      <c r="A47" s="27" t="s">
        <v>151</v>
      </c>
      <c r="B47" s="35">
        <v>645</v>
      </c>
    </row>
    <row r="48" spans="1:4" x14ac:dyDescent="0.25">
      <c r="A48" s="27" t="s">
        <v>1824</v>
      </c>
      <c r="B48" s="35">
        <v>585</v>
      </c>
      <c r="D48">
        <v>585</v>
      </c>
    </row>
    <row r="49" spans="1:5" x14ac:dyDescent="0.25">
      <c r="A49" s="27" t="s">
        <v>121</v>
      </c>
      <c r="B49" s="35">
        <v>0</v>
      </c>
    </row>
    <row r="50" spans="1:5" x14ac:dyDescent="0.25">
      <c r="A50" s="27" t="s">
        <v>997</v>
      </c>
      <c r="B50" s="35">
        <v>2325</v>
      </c>
    </row>
    <row r="51" spans="1:5" x14ac:dyDescent="0.25">
      <c r="A51" s="27" t="s">
        <v>589</v>
      </c>
      <c r="B51" s="35">
        <v>1005</v>
      </c>
    </row>
    <row r="52" spans="1:5" x14ac:dyDescent="0.25">
      <c r="A52" s="27" t="s">
        <v>248</v>
      </c>
      <c r="B52" s="35">
        <v>2490</v>
      </c>
    </row>
    <row r="53" spans="1:5" x14ac:dyDescent="0.25">
      <c r="A53" s="27" t="s">
        <v>883</v>
      </c>
      <c r="B53" s="35">
        <v>810</v>
      </c>
    </row>
    <row r="54" spans="1:5" x14ac:dyDescent="0.25">
      <c r="A54" s="27" t="s">
        <v>592</v>
      </c>
      <c r="B54" s="35">
        <v>2775</v>
      </c>
    </row>
    <row r="55" spans="1:5" x14ac:dyDescent="0.25">
      <c r="A55" s="27" t="s">
        <v>125</v>
      </c>
      <c r="B55" s="35">
        <v>2580</v>
      </c>
    </row>
    <row r="56" spans="1:5" x14ac:dyDescent="0.25">
      <c r="A56" s="27" t="s">
        <v>954</v>
      </c>
      <c r="B56" s="35">
        <v>95780</v>
      </c>
      <c r="D56">
        <f>SUM(D3:D55)</f>
        <v>1575</v>
      </c>
      <c r="E56">
        <f>+D56/60</f>
        <v>26.25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73"/>
  <sheetViews>
    <sheetView zoomScale="75" zoomScaleNormal="75" workbookViewId="0">
      <pane xSplit="5" ySplit="3" topLeftCell="F4" activePane="bottomRight" state="frozen"/>
      <selection pane="topRight" activeCell="F1" sqref="F1"/>
      <selection pane="bottomLeft" activeCell="A2" sqref="A2"/>
      <selection pane="bottomRight" activeCell="F9" sqref="F9"/>
    </sheetView>
  </sheetViews>
  <sheetFormatPr defaultColWidth="9.140625" defaultRowHeight="24" customHeight="1" x14ac:dyDescent="0.25"/>
  <cols>
    <col min="1" max="1" width="16" style="6" customWidth="1"/>
    <col min="2" max="2" width="26.5703125" style="6" customWidth="1"/>
    <col min="3" max="3" width="10.5703125" style="6" customWidth="1"/>
    <col min="4" max="4" width="10.28515625" style="6" bestFit="1" customWidth="1"/>
    <col min="5" max="5" width="12.28515625" style="44" bestFit="1" customWidth="1"/>
    <col min="6" max="6" width="14" style="4" customWidth="1"/>
    <col min="7" max="7" width="14" style="7" customWidth="1"/>
    <col min="8" max="8" width="17.85546875" style="3" customWidth="1"/>
    <col min="9" max="9" width="7.28515625" style="2" customWidth="1"/>
    <col min="10" max="10" width="13.140625" style="3" customWidth="1"/>
    <col min="11" max="11" width="12" style="3" customWidth="1"/>
    <col min="12" max="14" width="15" style="3" customWidth="1"/>
    <col min="15" max="15" width="9.42578125" style="3" customWidth="1"/>
    <col min="16" max="16" width="13.140625" style="3" customWidth="1"/>
    <col min="17" max="17" width="12" style="3" customWidth="1"/>
    <col min="18" max="18" width="11.140625" style="6" customWidth="1"/>
    <col min="19" max="19" width="13.140625" style="7" customWidth="1"/>
    <col min="20" max="20" width="12" style="7" customWidth="1"/>
    <col min="21" max="21" width="12.140625" style="6" customWidth="1"/>
    <col min="22" max="23" width="12.140625" style="7" customWidth="1"/>
    <col min="24" max="24" width="7.140625" style="9" customWidth="1"/>
    <col min="25" max="25" width="13.140625" style="10" customWidth="1"/>
    <col min="26" max="26" width="12" style="10" customWidth="1"/>
    <col min="27" max="27" width="7.140625" style="9" customWidth="1"/>
    <col min="28" max="28" width="13.140625" style="10" customWidth="1"/>
    <col min="29" max="29" width="12" style="10" customWidth="1"/>
    <col min="30" max="30" width="7.140625" style="9" customWidth="1"/>
    <col min="31" max="31" width="13.140625" style="10" customWidth="1"/>
    <col min="32" max="32" width="12" style="7" customWidth="1"/>
    <col min="33" max="33" width="7.140625" style="7" customWidth="1"/>
    <col min="34" max="34" width="13.140625" style="7" customWidth="1"/>
    <col min="35" max="35" width="12" style="7" customWidth="1"/>
    <col min="36" max="36" width="7.140625" style="7" customWidth="1"/>
    <col min="37" max="37" width="13.140625" style="7" customWidth="1"/>
    <col min="38" max="38" width="12" style="7" customWidth="1"/>
    <col min="39" max="39" width="7.140625" style="8" customWidth="1"/>
    <col min="40" max="40" width="13.140625" style="10" customWidth="1"/>
    <col min="41" max="41" width="12" style="10" customWidth="1"/>
    <col min="42" max="42" width="15.5703125" style="45" customWidth="1"/>
    <col min="43" max="43" width="12.5703125" style="45" customWidth="1"/>
    <col min="44" max="44" width="11" style="45" bestFit="1" customWidth="1"/>
    <col min="45" max="45" width="8.42578125" style="55" customWidth="1"/>
    <col min="46" max="46" width="30.140625" style="28" hidden="1" customWidth="1"/>
    <col min="47" max="47" width="47.7109375" style="6" hidden="1" customWidth="1"/>
    <col min="48" max="48" width="22.5703125" style="6" hidden="1" customWidth="1"/>
    <col min="49" max="49" width="76.7109375" style="6" hidden="1" customWidth="1"/>
    <col min="50" max="50" width="37.7109375" style="6" hidden="1" customWidth="1"/>
    <col min="51" max="51" width="30" style="6" hidden="1" customWidth="1"/>
    <col min="52" max="52" width="87.85546875" style="6" hidden="1" customWidth="1"/>
    <col min="53" max="93" width="0" style="6" hidden="1" customWidth="1"/>
    <col min="94" max="16384" width="9.140625" style="6"/>
  </cols>
  <sheetData>
    <row r="1" spans="1:52" ht="24" customHeight="1" x14ac:dyDescent="0.25">
      <c r="A1" s="77"/>
      <c r="B1" s="37"/>
      <c r="C1" s="37"/>
      <c r="D1" s="37"/>
      <c r="E1" s="37"/>
      <c r="F1" s="39" t="s">
        <v>393</v>
      </c>
      <c r="G1" s="40" t="s">
        <v>392</v>
      </c>
      <c r="H1" s="40" t="s">
        <v>146</v>
      </c>
      <c r="I1" s="39" t="s">
        <v>393</v>
      </c>
      <c r="J1" s="40" t="s">
        <v>392</v>
      </c>
      <c r="K1" s="40" t="s">
        <v>146</v>
      </c>
      <c r="L1" s="39" t="s">
        <v>393</v>
      </c>
      <c r="M1" s="40" t="s">
        <v>392</v>
      </c>
      <c r="N1" s="40" t="s">
        <v>146</v>
      </c>
      <c r="O1" s="39" t="s">
        <v>393</v>
      </c>
      <c r="P1" s="40" t="s">
        <v>392</v>
      </c>
      <c r="Q1" s="40" t="s">
        <v>146</v>
      </c>
      <c r="R1" s="39" t="s">
        <v>393</v>
      </c>
      <c r="S1" s="40" t="s">
        <v>392</v>
      </c>
      <c r="T1" s="40" t="s">
        <v>146</v>
      </c>
      <c r="U1" s="39" t="s">
        <v>393</v>
      </c>
      <c r="V1" s="40" t="s">
        <v>392</v>
      </c>
      <c r="W1" s="40" t="s">
        <v>146</v>
      </c>
      <c r="X1" s="39" t="s">
        <v>393</v>
      </c>
      <c r="Y1" s="40" t="s">
        <v>392</v>
      </c>
      <c r="Z1" s="40" t="s">
        <v>146</v>
      </c>
      <c r="AA1" s="39" t="s">
        <v>393</v>
      </c>
      <c r="AB1" s="40" t="s">
        <v>392</v>
      </c>
      <c r="AC1" s="40" t="s">
        <v>146</v>
      </c>
      <c r="AD1" s="39" t="s">
        <v>393</v>
      </c>
      <c r="AE1" s="40" t="s">
        <v>392</v>
      </c>
      <c r="AF1" s="40" t="s">
        <v>146</v>
      </c>
      <c r="AG1" s="39" t="s">
        <v>393</v>
      </c>
      <c r="AH1" s="40" t="s">
        <v>392</v>
      </c>
      <c r="AI1" s="40" t="s">
        <v>146</v>
      </c>
      <c r="AJ1" s="39" t="s">
        <v>393</v>
      </c>
      <c r="AK1" s="40" t="s">
        <v>392</v>
      </c>
      <c r="AL1" s="40" t="s">
        <v>146</v>
      </c>
      <c r="AM1" s="39" t="s">
        <v>393</v>
      </c>
      <c r="AN1" s="40" t="s">
        <v>392</v>
      </c>
      <c r="AO1" s="40" t="s">
        <v>146</v>
      </c>
      <c r="AP1" s="40"/>
      <c r="AQ1" s="40" t="s">
        <v>146</v>
      </c>
      <c r="AR1" s="38"/>
      <c r="AS1" s="38"/>
    </row>
    <row r="2" spans="1:52" ht="24" customHeight="1" x14ac:dyDescent="0.25">
      <c r="A2" s="77"/>
      <c r="B2" s="37"/>
      <c r="C2" s="37"/>
      <c r="D2" s="37"/>
      <c r="E2" s="37"/>
      <c r="F2" s="39"/>
      <c r="G2" s="40"/>
      <c r="H2" s="40" t="s">
        <v>1065</v>
      </c>
      <c r="I2" s="39"/>
      <c r="J2" s="40"/>
      <c r="K2" s="40" t="s">
        <v>1065</v>
      </c>
      <c r="L2" s="39"/>
      <c r="M2" s="40"/>
      <c r="N2" s="40" t="s">
        <v>1065</v>
      </c>
      <c r="O2" s="39"/>
      <c r="P2" s="40"/>
      <c r="Q2" s="40" t="s">
        <v>1065</v>
      </c>
      <c r="R2" s="39"/>
      <c r="S2" s="40"/>
      <c r="T2" s="40" t="s">
        <v>1065</v>
      </c>
      <c r="U2" s="39"/>
      <c r="V2" s="40"/>
      <c r="W2" s="40" t="s">
        <v>1065</v>
      </c>
      <c r="X2" s="39"/>
      <c r="Y2" s="40"/>
      <c r="Z2" s="40" t="s">
        <v>1065</v>
      </c>
      <c r="AA2" s="39"/>
      <c r="AB2" s="40"/>
      <c r="AC2" s="40" t="s">
        <v>1065</v>
      </c>
      <c r="AD2" s="39"/>
      <c r="AE2" s="40"/>
      <c r="AF2" s="40" t="s">
        <v>1065</v>
      </c>
      <c r="AG2" s="39"/>
      <c r="AH2" s="40"/>
      <c r="AI2" s="40" t="s">
        <v>1065</v>
      </c>
      <c r="AJ2" s="39"/>
      <c r="AK2" s="40"/>
      <c r="AL2" s="40" t="s">
        <v>1065</v>
      </c>
      <c r="AM2" s="39"/>
      <c r="AN2" s="40"/>
      <c r="AO2" s="40" t="s">
        <v>1065</v>
      </c>
      <c r="AP2" s="40"/>
      <c r="AQ2" s="40" t="s">
        <v>890</v>
      </c>
      <c r="AR2" s="38"/>
      <c r="AS2" s="38"/>
    </row>
    <row r="3" spans="1:52" s="1" customFormat="1" ht="24" customHeight="1" x14ac:dyDescent="0.25">
      <c r="A3" s="78" t="s">
        <v>145</v>
      </c>
      <c r="B3" s="41" t="s">
        <v>145</v>
      </c>
      <c r="C3" s="41" t="s">
        <v>146</v>
      </c>
      <c r="D3" s="41"/>
      <c r="E3" s="41" t="s">
        <v>144</v>
      </c>
      <c r="F3" s="43" t="s">
        <v>1002</v>
      </c>
      <c r="G3" s="43" t="s">
        <v>1002</v>
      </c>
      <c r="H3" s="43" t="s">
        <v>1002</v>
      </c>
      <c r="I3" s="75" t="s">
        <v>223</v>
      </c>
      <c r="J3" s="76" t="s">
        <v>223</v>
      </c>
      <c r="K3" s="76" t="s">
        <v>223</v>
      </c>
      <c r="L3" s="76" t="s">
        <v>229</v>
      </c>
      <c r="M3" s="76" t="s">
        <v>229</v>
      </c>
      <c r="N3" s="76" t="s">
        <v>229</v>
      </c>
      <c r="O3" s="106" t="s">
        <v>235</v>
      </c>
      <c r="P3" s="106" t="s">
        <v>235</v>
      </c>
      <c r="Q3" s="106" t="s">
        <v>235</v>
      </c>
      <c r="R3" s="72" t="s">
        <v>240</v>
      </c>
      <c r="S3" s="106" t="s">
        <v>240</v>
      </c>
      <c r="T3" s="106" t="s">
        <v>240</v>
      </c>
      <c r="U3" s="72" t="s">
        <v>249</v>
      </c>
      <c r="V3" s="106" t="s">
        <v>249</v>
      </c>
      <c r="W3" s="106" t="s">
        <v>249</v>
      </c>
      <c r="X3" s="72" t="s">
        <v>253</v>
      </c>
      <c r="Y3" s="106" t="s">
        <v>253</v>
      </c>
      <c r="Z3" s="106" t="s">
        <v>253</v>
      </c>
      <c r="AA3" s="72" t="s">
        <v>259</v>
      </c>
      <c r="AB3" s="106" t="s">
        <v>259</v>
      </c>
      <c r="AC3" s="106" t="s">
        <v>259</v>
      </c>
      <c r="AD3" s="72" t="s">
        <v>263</v>
      </c>
      <c r="AE3" s="72" t="s">
        <v>263</v>
      </c>
      <c r="AF3" s="72" t="s">
        <v>263</v>
      </c>
      <c r="AG3" s="72" t="s">
        <v>266</v>
      </c>
      <c r="AH3" s="72" t="s">
        <v>266</v>
      </c>
      <c r="AI3" s="72" t="s">
        <v>266</v>
      </c>
      <c r="AJ3" s="72" t="s">
        <v>270</v>
      </c>
      <c r="AK3" s="72" t="s">
        <v>270</v>
      </c>
      <c r="AL3" s="72" t="s">
        <v>270</v>
      </c>
      <c r="AM3" s="113" t="s">
        <v>271</v>
      </c>
      <c r="AN3" s="106" t="s">
        <v>271</v>
      </c>
      <c r="AO3" s="72" t="s">
        <v>271</v>
      </c>
      <c r="AP3" s="43" t="s">
        <v>1861</v>
      </c>
      <c r="AQ3" s="43" t="s">
        <v>1861</v>
      </c>
      <c r="AR3" s="42" t="s">
        <v>439</v>
      </c>
      <c r="AS3" s="43" t="s">
        <v>448</v>
      </c>
      <c r="AT3" s="30" t="s">
        <v>1053</v>
      </c>
      <c r="AU3" s="1" t="s">
        <v>1054</v>
      </c>
      <c r="AV3" s="1" t="s">
        <v>1246</v>
      </c>
      <c r="AW3" s="1" t="s">
        <v>1747</v>
      </c>
      <c r="AX3" s="1" t="s">
        <v>1763</v>
      </c>
      <c r="AZ3" s="1" t="s">
        <v>1825</v>
      </c>
    </row>
    <row r="4" spans="1:52" ht="24" customHeight="1" x14ac:dyDescent="0.25">
      <c r="A4" s="80" t="s">
        <v>79</v>
      </c>
      <c r="B4" s="80" t="s">
        <v>163</v>
      </c>
      <c r="C4" s="80" t="s">
        <v>133</v>
      </c>
      <c r="D4" s="80" t="s">
        <v>136</v>
      </c>
      <c r="E4" s="81" t="s">
        <v>141</v>
      </c>
      <c r="F4" s="82">
        <v>0.5</v>
      </c>
      <c r="G4" s="83" t="e">
        <f>(SUMIF(#REF!,$A4,#REF!)/60)</f>
        <v>#REF!</v>
      </c>
      <c r="H4" s="83" t="e">
        <f>F4*IF($C4="TA io",$H$72,IF($C4="MH",$H$73,$H$71))*#REF!</f>
        <v>#REF!</v>
      </c>
      <c r="I4" s="82">
        <v>0.5</v>
      </c>
      <c r="J4" s="83" t="e">
        <f>(SUMIF(#REF!,$A4,#REF!)/60)</f>
        <v>#REF!</v>
      </c>
      <c r="K4" s="83" t="e">
        <f>I4*IF($C4="TA io",$H$72,IF($C4="MH",$H$73,$H$71))*#REF!</f>
        <v>#REF!</v>
      </c>
      <c r="L4" s="82">
        <v>0.5</v>
      </c>
      <c r="M4" s="83" t="e">
        <f>(SUMIF(#REF!,$A4,#REF!)/60)</f>
        <v>#REF!</v>
      </c>
      <c r="N4" s="83" t="e">
        <f>L4*IF($C4="TA io",$H$72,IF($C4="MH",$H$73,$H$71))*#REF!</f>
        <v>#REF!</v>
      </c>
      <c r="O4" s="82">
        <v>0.5</v>
      </c>
      <c r="P4" s="83" t="e">
        <f>(SUMIF(#REF!,$A4,#REF!)/60)</f>
        <v>#REF!</v>
      </c>
      <c r="Q4" s="83" t="e">
        <f>O4*IF($C4="TA io",$H$72,IF($C4="MH",$H$73,$H$71))*#REF!</f>
        <v>#REF!</v>
      </c>
      <c r="R4" s="82">
        <v>0.5</v>
      </c>
      <c r="S4" s="83" t="e">
        <f>(SUMIF(#REF!,$A4,#REF!)/60)</f>
        <v>#REF!</v>
      </c>
      <c r="T4" s="83" t="e">
        <f>R4*IF($C4="TA io",$H$72,IF($C4="MH",$H$73,$H$71))*#REF!</f>
        <v>#REF!</v>
      </c>
      <c r="U4" s="82">
        <v>0.5</v>
      </c>
      <c r="V4" s="83" t="e">
        <f>(SUMIF(#REF!,$A4,#REF!)/60)</f>
        <v>#REF!</v>
      </c>
      <c r="W4" s="83" t="e">
        <f>U4*IF($C4="TA io",$H$72,IF($C4="MH",$H$73,$H$71))*#REF!</f>
        <v>#REF!</v>
      </c>
      <c r="X4" s="82">
        <v>0.5</v>
      </c>
      <c r="Y4" s="83" t="e">
        <f>(SUMIF(#REF!,$A4,#REF!)/60)</f>
        <v>#REF!</v>
      </c>
      <c r="Z4" s="83" t="e">
        <f>X4*IF($C4="TA io",$H$72,IF($C4="MH",$H$73,$H$71))*#REF!</f>
        <v>#REF!</v>
      </c>
      <c r="AA4" s="84">
        <v>0.5</v>
      </c>
      <c r="AB4" s="83" t="e">
        <f>(SUMIF(#REF!,$A4,#REF!)/60)</f>
        <v>#REF!</v>
      </c>
      <c r="AC4" s="83" t="e">
        <f>AA4*IF($C4="TA io",$H$72,IF($C4="MH",$H$73,$H$71))*#REF!</f>
        <v>#REF!</v>
      </c>
      <c r="AD4" s="82">
        <v>0.5</v>
      </c>
      <c r="AE4" s="83" t="e">
        <f>(SUMIF(#REF!,$A4,#REF!)/60)</f>
        <v>#REF!</v>
      </c>
      <c r="AF4" s="83" t="e">
        <f>AD4*IF($C4="TA io",$H$72,IF($C4="MH",$H$73,$H$71))*#REF!</f>
        <v>#REF!</v>
      </c>
      <c r="AG4" s="82">
        <v>0.5</v>
      </c>
      <c r="AH4" s="83" t="e">
        <f>(SUMIF(#REF!,$A4,#REF!)/60)</f>
        <v>#REF!</v>
      </c>
      <c r="AI4" s="83" t="e">
        <f>AG4*IF($C4="TA io",$H$72,IF($C4="MH",$H$73,$H$71))*#REF!</f>
        <v>#REF!</v>
      </c>
      <c r="AJ4" s="82">
        <v>0.5</v>
      </c>
      <c r="AK4" s="83" t="e">
        <f>(SUMIF(#REF!,$A4,#REF!)/60)</f>
        <v>#REF!</v>
      </c>
      <c r="AL4" s="83" t="e">
        <f>AJ4*IF($C4="TA io",$H$72,IF($C4="MH",$H$73,$H$71))*#REF!</f>
        <v>#REF!</v>
      </c>
      <c r="AM4" s="82">
        <v>0.5</v>
      </c>
      <c r="AN4" s="83" t="e">
        <f>(SUMIF(#REF!,$A4,#REF!)/60)</f>
        <v>#REF!</v>
      </c>
      <c r="AO4" s="83" t="e">
        <f>AM4*IF($C4="TA io",$H$72,IF($C4="MH",$H$73,$H$71))*#REF!</f>
        <v>#REF!</v>
      </c>
      <c r="AP4" s="85" t="e">
        <f>+G4+J4+M4+P4+S4+V4+Y4+AB4+AE4+AH4+AK4</f>
        <v>#REF!</v>
      </c>
      <c r="AQ4" s="85" t="e">
        <f>+H4+K4+N4+Q4+T4+W4+Z4+AC4+AF4+AI4+AL4</f>
        <v>#REF!</v>
      </c>
      <c r="AR4" s="101" t="e">
        <f>+AP4-AQ4</f>
        <v>#REF!</v>
      </c>
      <c r="AS4" s="102" t="e">
        <f>+AR4/AQ4</f>
        <v>#REF!</v>
      </c>
      <c r="AT4" s="29"/>
      <c r="AU4" s="9"/>
      <c r="AV4" s="9"/>
      <c r="AW4" s="9"/>
      <c r="AX4" s="9"/>
      <c r="AZ4" s="6" t="s">
        <v>1828</v>
      </c>
    </row>
    <row r="5" spans="1:52" s="9" customFormat="1" ht="24" customHeight="1" x14ac:dyDescent="0.25">
      <c r="A5" s="80" t="s">
        <v>117</v>
      </c>
      <c r="B5" s="80" t="s">
        <v>173</v>
      </c>
      <c r="C5" s="80" t="s">
        <v>133</v>
      </c>
      <c r="D5" s="80" t="s">
        <v>136</v>
      </c>
      <c r="E5" s="81" t="s">
        <v>141</v>
      </c>
      <c r="F5" s="82">
        <v>0.35</v>
      </c>
      <c r="G5" s="83" t="e">
        <f>(SUMIF(#REF!,$A5,#REF!)/60)</f>
        <v>#REF!</v>
      </c>
      <c r="H5" s="83" t="e">
        <f>F5*IF($C5="TA io",$H$72,IF($C5="MH",$H$73,$H$71))*#REF!</f>
        <v>#REF!</v>
      </c>
      <c r="I5" s="82">
        <v>0</v>
      </c>
      <c r="J5" s="83" t="e">
        <f>(SUMIF(#REF!,$A5,#REF!)/60)</f>
        <v>#REF!</v>
      </c>
      <c r="K5" s="83" t="e">
        <f>I5*IF($C5="TA io",$H$72,IF($C5="MH",$H$73,$H$71))*#REF!</f>
        <v>#REF!</v>
      </c>
      <c r="L5" s="82">
        <v>0</v>
      </c>
      <c r="M5" s="83" t="e">
        <f>(SUMIF(#REF!,$A5,#REF!)/60)</f>
        <v>#REF!</v>
      </c>
      <c r="N5" s="83" t="e">
        <f>L5*IF($C5="TA io",$H$72,IF($C5="MH",$H$73,$H$71))*#REF!</f>
        <v>#REF!</v>
      </c>
      <c r="O5" s="82">
        <v>0</v>
      </c>
      <c r="P5" s="83" t="e">
        <f>(SUMIF(#REF!,$A5,#REF!)/60)</f>
        <v>#REF!</v>
      </c>
      <c r="Q5" s="83" t="e">
        <f>O5*IF($C5="TA io",$H$72,IF($C5="MH",$H$73,$H$71))*#REF!</f>
        <v>#REF!</v>
      </c>
      <c r="R5" s="82">
        <v>0</v>
      </c>
      <c r="S5" s="83" t="e">
        <f>(SUMIF(#REF!,$A5,#REF!)/60)</f>
        <v>#REF!</v>
      </c>
      <c r="T5" s="83" t="e">
        <f>R5*IF($C5="TA io",$H$72,IF($C5="MH",$H$73,$H$71))*#REF!</f>
        <v>#REF!</v>
      </c>
      <c r="U5" s="82">
        <v>0.08</v>
      </c>
      <c r="V5" s="83" t="e">
        <f>(SUMIF(#REF!,$A5,#REF!)/60)</f>
        <v>#REF!</v>
      </c>
      <c r="W5" s="83" t="e">
        <f>U5*IF($C5="TA io",$H$72,IF($C5="MH",$H$73,$H$71))*#REF!</f>
        <v>#REF!</v>
      </c>
      <c r="X5" s="82">
        <v>0.2</v>
      </c>
      <c r="Y5" s="83" t="e">
        <f>(SUMIF(#REF!,$A5,#REF!)/60)</f>
        <v>#REF!</v>
      </c>
      <c r="Z5" s="83" t="e">
        <f>X5*IF($C5="TA io",$H$72,IF($C5="MH",$H$73,$H$71))*#REF!</f>
        <v>#REF!</v>
      </c>
      <c r="AA5" s="84">
        <v>0.2</v>
      </c>
      <c r="AB5" s="83" t="e">
        <f>(SUMIF(#REF!,$A5,#REF!)/60)</f>
        <v>#REF!</v>
      </c>
      <c r="AC5" s="83" t="e">
        <f>AA5*IF($C5="TA io",$H$72,IF($C5="MH",$H$73,$H$71))*#REF!</f>
        <v>#REF!</v>
      </c>
      <c r="AD5" s="84">
        <v>0.2</v>
      </c>
      <c r="AE5" s="83" t="e">
        <f>(SUMIF(#REF!,$A5,#REF!)/60)</f>
        <v>#REF!</v>
      </c>
      <c r="AF5" s="83" t="e">
        <f>AD5*IF($C5="TA io",$H$72,IF($C5="MH",$H$73,$H$71))*#REF!</f>
        <v>#REF!</v>
      </c>
      <c r="AG5" s="84">
        <v>0.3</v>
      </c>
      <c r="AH5" s="83" t="e">
        <f>(SUMIF(#REF!,$A5,#REF!)/60)</f>
        <v>#REF!</v>
      </c>
      <c r="AI5" s="83" t="e">
        <f>AG5*IF($C5="TA io",$H$72,IF($C5="MH",$H$73,$H$71))*#REF!</f>
        <v>#REF!</v>
      </c>
      <c r="AJ5" s="84">
        <v>0.3</v>
      </c>
      <c r="AK5" s="83" t="e">
        <f>(SUMIF(#REF!,$A5,#REF!)/60)</f>
        <v>#REF!</v>
      </c>
      <c r="AL5" s="83" t="e">
        <f>AJ5*IF($C5="TA io",$H$72,IF($C5="MH",$H$73,$H$71))*#REF!</f>
        <v>#REF!</v>
      </c>
      <c r="AM5" s="82">
        <v>0.5</v>
      </c>
      <c r="AN5" s="83" t="e">
        <f>(SUMIF(#REF!,$A5,#REF!)/60)</f>
        <v>#REF!</v>
      </c>
      <c r="AO5" s="83" t="e">
        <f>AM5*IF($C5="TA io",$H$72,IF($C5="MH",$H$73,$H$71))*#REF!</f>
        <v>#REF!</v>
      </c>
      <c r="AP5" s="85" t="e">
        <f t="shared" ref="AP5:AP56" si="0">+G5+J5+M5+P5+S5+V5+Y5+AB5+AE5+AH5+AK5</f>
        <v>#REF!</v>
      </c>
      <c r="AQ5" s="85" t="e">
        <f t="shared" ref="AQ5:AQ56" si="1">+H5+K5+N5+Q5+T5+W5+Z5+AC5+AF5+AI5+AL5</f>
        <v>#REF!</v>
      </c>
      <c r="AR5" s="101" t="e">
        <f t="shared" ref="AR5:AR57" si="2">+AP5-AQ5</f>
        <v>#REF!</v>
      </c>
      <c r="AS5" s="102" t="e">
        <f t="shared" ref="AS5:AS55" si="3">+AR5/AQ5</f>
        <v>#REF!</v>
      </c>
      <c r="AT5" s="29"/>
      <c r="AU5" s="6"/>
      <c r="AV5" s="6"/>
      <c r="AW5" s="6"/>
      <c r="AX5" s="6"/>
    </row>
    <row r="6" spans="1:52" ht="24" customHeight="1" x14ac:dyDescent="0.25">
      <c r="A6" s="80" t="s">
        <v>1862</v>
      </c>
      <c r="B6" s="80" t="s">
        <v>170</v>
      </c>
      <c r="C6" s="80" t="s">
        <v>133</v>
      </c>
      <c r="D6" s="80" t="s">
        <v>136</v>
      </c>
      <c r="E6" s="81" t="s">
        <v>141</v>
      </c>
      <c r="F6" s="82">
        <v>0.35</v>
      </c>
      <c r="G6" s="83" t="e">
        <f>(SUMIF(#REF!,$A6,#REF!)/60)</f>
        <v>#REF!</v>
      </c>
      <c r="H6" s="83" t="e">
        <f>F6*IF($C6="TA io",$H$72,IF($C6="MH",$H$73,$H$71))*#REF!</f>
        <v>#REF!</v>
      </c>
      <c r="I6" s="82">
        <v>0</v>
      </c>
      <c r="J6" s="83" t="e">
        <f>(SUMIF(#REF!,$A6,#REF!)/60)</f>
        <v>#REF!</v>
      </c>
      <c r="K6" s="83" t="e">
        <f>I6*IF($C6="TA io",$H$72,IF($C6="MH",$H$73,$H$71))*#REF!</f>
        <v>#REF!</v>
      </c>
      <c r="L6" s="82">
        <v>0.35</v>
      </c>
      <c r="M6" s="83" t="e">
        <f>(SUMIF(#REF!,$A6,#REF!)/60)</f>
        <v>#REF!</v>
      </c>
      <c r="N6" s="83" t="e">
        <f>L6*IF($C6="TA io",$H$72,IF($C6="MH",$H$73,$H$71))*#REF!</f>
        <v>#REF!</v>
      </c>
      <c r="O6" s="82">
        <v>0.35</v>
      </c>
      <c r="P6" s="83" t="e">
        <f>(SUMIF(#REF!,$A6,#REF!)/60)</f>
        <v>#REF!</v>
      </c>
      <c r="Q6" s="83" t="e">
        <f>O6*IF($C6="TA io",$H$72,IF($C6="MH",$H$73,$H$71))*#REF!</f>
        <v>#REF!</v>
      </c>
      <c r="R6" s="82">
        <v>0.35</v>
      </c>
      <c r="S6" s="83" t="e">
        <f>(SUMIF(#REF!,$A6,#REF!)/60)</f>
        <v>#REF!</v>
      </c>
      <c r="T6" s="83" t="e">
        <f>R6*IF($C6="TA io",$H$72,IF($C6="MH",$H$73,$H$71))*#REF!</f>
        <v>#REF!</v>
      </c>
      <c r="U6" s="82">
        <v>0.35</v>
      </c>
      <c r="V6" s="83" t="e">
        <f>(SUMIF(#REF!,$A6,#REF!)/60)</f>
        <v>#REF!</v>
      </c>
      <c r="W6" s="83" t="e">
        <f>U6*IF($C6="TA io",$H$72,IF($C6="MH",$H$73,$H$71))*#REF!</f>
        <v>#REF!</v>
      </c>
      <c r="X6" s="82">
        <v>0.35</v>
      </c>
      <c r="Y6" s="83" t="e">
        <f>(SUMIF(#REF!,$A6,#REF!)/60)</f>
        <v>#REF!</v>
      </c>
      <c r="Z6" s="83" t="e">
        <f>X6*IF($C6="TA io",$H$72,IF($C6="MH",$H$73,$H$71))*#REF!</f>
        <v>#REF!</v>
      </c>
      <c r="AA6" s="84">
        <v>0.35</v>
      </c>
      <c r="AB6" s="83" t="e">
        <f>(SUMIF(#REF!,$A6,#REF!)/60)</f>
        <v>#REF!</v>
      </c>
      <c r="AC6" s="83" t="e">
        <f>AA6*IF($C6="TA io",$H$72,IF($C6="MH",$H$73,$H$71))*#REF!</f>
        <v>#REF!</v>
      </c>
      <c r="AD6" s="84">
        <v>0.35</v>
      </c>
      <c r="AE6" s="83" t="e">
        <f>(SUMIF(#REF!,$A6,#REF!)/60)</f>
        <v>#REF!</v>
      </c>
      <c r="AF6" s="83" t="e">
        <f>AD6*IF($C6="TA io",$H$72,IF($C6="MH",$H$73,$H$71))*#REF!</f>
        <v>#REF!</v>
      </c>
      <c r="AG6" s="84">
        <v>0.35</v>
      </c>
      <c r="AH6" s="83" t="e">
        <f>(SUMIF(#REF!,$A6,#REF!)/60)</f>
        <v>#REF!</v>
      </c>
      <c r="AI6" s="83" t="e">
        <f>AG6*IF($C6="TA io",$H$72,IF($C6="MH",$H$73,$H$71))*#REF!</f>
        <v>#REF!</v>
      </c>
      <c r="AJ6" s="84">
        <v>0.35</v>
      </c>
      <c r="AK6" s="83" t="e">
        <f>(SUMIF(#REF!,$A6,#REF!)/60)</f>
        <v>#REF!</v>
      </c>
      <c r="AL6" s="83" t="e">
        <f>AJ6*IF($C6="TA io",$H$72,IF($C6="MH",$H$73,$H$71))*#REF!</f>
        <v>#REF!</v>
      </c>
      <c r="AM6" s="82">
        <v>0.5</v>
      </c>
      <c r="AN6" s="83" t="e">
        <f>(SUMIF(#REF!,$A6,#REF!)/60)</f>
        <v>#REF!</v>
      </c>
      <c r="AO6" s="83" t="e">
        <f>AM6*IF($C6="TA io",$H$72,IF($C6="MH",$H$73,$H$71))*#REF!</f>
        <v>#REF!</v>
      </c>
      <c r="AP6" s="85" t="e">
        <f t="shared" si="0"/>
        <v>#REF!</v>
      </c>
      <c r="AQ6" s="85" t="e">
        <f t="shared" si="1"/>
        <v>#REF!</v>
      </c>
      <c r="AR6" s="101" t="e">
        <f t="shared" si="2"/>
        <v>#REF!</v>
      </c>
      <c r="AS6" s="102" t="e">
        <f t="shared" si="3"/>
        <v>#REF!</v>
      </c>
      <c r="AT6" s="29"/>
      <c r="AV6" s="6" t="s">
        <v>1251</v>
      </c>
      <c r="AW6" s="32" t="s">
        <v>1753</v>
      </c>
      <c r="AY6" s="6" t="s">
        <v>1819</v>
      </c>
    </row>
    <row r="7" spans="1:52" ht="24" customHeight="1" x14ac:dyDescent="0.25">
      <c r="A7" s="80" t="s">
        <v>159</v>
      </c>
      <c r="B7" s="80" t="s">
        <v>164</v>
      </c>
      <c r="C7" s="80" t="s">
        <v>133</v>
      </c>
      <c r="D7" s="80" t="s">
        <v>136</v>
      </c>
      <c r="E7" s="81" t="s">
        <v>141</v>
      </c>
      <c r="F7" s="82">
        <v>0.2</v>
      </c>
      <c r="G7" s="83" t="e">
        <f>(SUMIF(#REF!,$A7,#REF!)/60)</f>
        <v>#REF!</v>
      </c>
      <c r="H7" s="83" t="e">
        <f>F7*IF($C7="TA io",$H$72,IF($C7="MH",$H$73,$H$71))*#REF!</f>
        <v>#REF!</v>
      </c>
      <c r="I7" s="82">
        <v>0</v>
      </c>
      <c r="J7" s="83" t="e">
        <f>(SUMIF(#REF!,$A7,#REF!)/60)</f>
        <v>#REF!</v>
      </c>
      <c r="K7" s="83" t="e">
        <f>I7*IF($C7="TA io",$H$72,IF($C7="MH",$H$73,$H$71))*#REF!</f>
        <v>#REF!</v>
      </c>
      <c r="L7" s="82">
        <v>0</v>
      </c>
      <c r="M7" s="83" t="e">
        <f>(SUMIF(#REF!,$A7,#REF!)/60)</f>
        <v>#REF!</v>
      </c>
      <c r="N7" s="83" t="e">
        <f>L7*IF($C7="TA io",$H$72,IF($C7="MH",$H$73,$H$71))*#REF!</f>
        <v>#REF!</v>
      </c>
      <c r="O7" s="82">
        <v>0</v>
      </c>
      <c r="P7" s="83" t="e">
        <f>(SUMIF(#REF!,$A7,#REF!)/60)</f>
        <v>#REF!</v>
      </c>
      <c r="Q7" s="83" t="e">
        <f>O7*IF($C7="TA io",$H$72,IF($C7="MH",$H$73,$H$71))*#REF!</f>
        <v>#REF!</v>
      </c>
      <c r="R7" s="82">
        <v>0.2</v>
      </c>
      <c r="S7" s="83" t="e">
        <f>(SUMIF(#REF!,$A7,#REF!)/60)</f>
        <v>#REF!</v>
      </c>
      <c r="T7" s="83" t="e">
        <f>R7*IF($C7="TA io",$H$72,IF($C7="MH",$H$73,$H$71))*#REF!</f>
        <v>#REF!</v>
      </c>
      <c r="U7" s="82">
        <v>0.2</v>
      </c>
      <c r="V7" s="83" t="e">
        <f>(SUMIF(#REF!,$A7,#REF!)/60)</f>
        <v>#REF!</v>
      </c>
      <c r="W7" s="83" t="e">
        <f>U7*IF($C7="TA io",$H$72,IF($C7="MH",$H$73,$H$71))*#REF!</f>
        <v>#REF!</v>
      </c>
      <c r="X7" s="82">
        <v>0.2</v>
      </c>
      <c r="Y7" s="83" t="e">
        <f>(SUMIF(#REF!,$A7,#REF!)/60)</f>
        <v>#REF!</v>
      </c>
      <c r="Z7" s="83" t="e">
        <f>X7*IF($C7="TA io",$H$72,IF($C7="MH",$H$73,$H$71))*#REF!</f>
        <v>#REF!</v>
      </c>
      <c r="AA7" s="84">
        <v>0.2</v>
      </c>
      <c r="AB7" s="83" t="e">
        <f>(SUMIF(#REF!,$A7,#REF!)/60)</f>
        <v>#REF!</v>
      </c>
      <c r="AC7" s="83" t="e">
        <f>AA7*IF($C7="TA io",$H$72,IF($C7="MH",$H$73,$H$71))*#REF!</f>
        <v>#REF!</v>
      </c>
      <c r="AD7" s="84">
        <v>0.2</v>
      </c>
      <c r="AE7" s="83" t="e">
        <f>(SUMIF(#REF!,$A7,#REF!)/60)</f>
        <v>#REF!</v>
      </c>
      <c r="AF7" s="83" t="e">
        <f>AD7*IF($C7="TA io",$H$72,IF($C7="MH",$H$73,$H$71))*#REF!</f>
        <v>#REF!</v>
      </c>
      <c r="AG7" s="84">
        <v>0.2</v>
      </c>
      <c r="AH7" s="83" t="e">
        <f>(SUMIF(#REF!,$A7,#REF!)/60)</f>
        <v>#REF!</v>
      </c>
      <c r="AI7" s="83" t="e">
        <f>AG7*IF($C7="TA io",$H$72,IF($C7="MH",$H$73,$H$71))*#REF!</f>
        <v>#REF!</v>
      </c>
      <c r="AJ7" s="84">
        <v>0.2</v>
      </c>
      <c r="AK7" s="83" t="e">
        <f>(SUMIF(#REF!,$A7,#REF!)/60)</f>
        <v>#REF!</v>
      </c>
      <c r="AL7" s="83" t="e">
        <f>AJ7*IF($C7="TA io",$H$72,IF($C7="MH",$H$73,$H$71))*#REF!</f>
        <v>#REF!</v>
      </c>
      <c r="AM7" s="82">
        <v>0.5</v>
      </c>
      <c r="AN7" s="83" t="e">
        <f>(SUMIF(#REF!,$A7,#REF!)/60)</f>
        <v>#REF!</v>
      </c>
      <c r="AO7" s="83" t="e">
        <f>AM7*IF($C7="TA io",$H$72,IF($C7="MH",$H$73,$H$71))*#REF!</f>
        <v>#REF!</v>
      </c>
      <c r="AP7" s="85" t="e">
        <f t="shared" si="0"/>
        <v>#REF!</v>
      </c>
      <c r="AQ7" s="85" t="e">
        <f t="shared" si="1"/>
        <v>#REF!</v>
      </c>
      <c r="AR7" s="101" t="e">
        <f t="shared" si="2"/>
        <v>#REF!</v>
      </c>
      <c r="AS7" s="102" t="e">
        <f t="shared" si="3"/>
        <v>#REF!</v>
      </c>
      <c r="AT7" s="29"/>
      <c r="AX7" s="6" t="s">
        <v>1764</v>
      </c>
      <c r="AZ7" s="6" t="s">
        <v>1827</v>
      </c>
    </row>
    <row r="8" spans="1:52" ht="24" customHeight="1" x14ac:dyDescent="0.25">
      <c r="A8" s="80" t="s">
        <v>955</v>
      </c>
      <c r="B8" s="80" t="s">
        <v>956</v>
      </c>
      <c r="C8" s="80" t="s">
        <v>255</v>
      </c>
      <c r="D8" s="80" t="s">
        <v>136</v>
      </c>
      <c r="E8" s="81" t="s">
        <v>141</v>
      </c>
      <c r="F8" s="82">
        <v>0.4</v>
      </c>
      <c r="G8" s="83" t="e">
        <f>(SUMIF(#REF!,$A8,#REF!)/60)</f>
        <v>#REF!</v>
      </c>
      <c r="H8" s="83" t="e">
        <f>F8*IF($C8="TA io",$H$72,IF($C8="MH",$H$73,$H$71))*#REF!</f>
        <v>#REF!</v>
      </c>
      <c r="I8" s="82">
        <v>0</v>
      </c>
      <c r="J8" s="83" t="e">
        <f>(SUMIF(#REF!,$A8,#REF!)/60)</f>
        <v>#REF!</v>
      </c>
      <c r="K8" s="83" t="e">
        <f>I8*IF($C8="TA io",$H$72,IF($C8="MH",$H$73,$H$71))*#REF!</f>
        <v>#REF!</v>
      </c>
      <c r="L8" s="82">
        <v>0.4</v>
      </c>
      <c r="M8" s="83" t="e">
        <f>(SUMIF(#REF!,$A8,#REF!)/60)</f>
        <v>#REF!</v>
      </c>
      <c r="N8" s="83" t="e">
        <f>L8*IF($C8="TA io",$H$72,IF($C8="MH",$H$73,$H$71))*#REF!</f>
        <v>#REF!</v>
      </c>
      <c r="O8" s="82">
        <v>0.4</v>
      </c>
      <c r="P8" s="83" t="e">
        <f>(SUMIF(#REF!,$A8,#REF!)/60)</f>
        <v>#REF!</v>
      </c>
      <c r="Q8" s="83" t="e">
        <f>O8*IF($C8="TA io",$H$72,IF($C8="MH",$H$73,$H$71))*#REF!</f>
        <v>#REF!</v>
      </c>
      <c r="R8" s="82">
        <v>0.4</v>
      </c>
      <c r="S8" s="83" t="e">
        <f>(SUMIF(#REF!,$A8,#REF!)/60)</f>
        <v>#REF!</v>
      </c>
      <c r="T8" s="83" t="e">
        <f>R8*IF($C8="TA io",$H$72,IF($C8="MH",$H$73,$H$71))*#REF!</f>
        <v>#REF!</v>
      </c>
      <c r="U8" s="82">
        <v>0.4</v>
      </c>
      <c r="V8" s="83" t="e">
        <f>(SUMIF(#REF!,$A8,#REF!)/60)</f>
        <v>#REF!</v>
      </c>
      <c r="W8" s="83" t="e">
        <f>U8*IF($C8="TA io",$H$72,IF($C8="MH",$H$73,$H$71))*#REF!</f>
        <v>#REF!</v>
      </c>
      <c r="X8" s="82">
        <v>0.4</v>
      </c>
      <c r="Y8" s="83" t="e">
        <f>(SUMIF(#REF!,$A8,#REF!)/60)</f>
        <v>#REF!</v>
      </c>
      <c r="Z8" s="83" t="e">
        <f>X8*IF($C8="TA io",$H$72,IF($C8="MH",$H$73,$H$71))*#REF!</f>
        <v>#REF!</v>
      </c>
      <c r="AA8" s="84">
        <v>0.4</v>
      </c>
      <c r="AB8" s="83" t="e">
        <f>(SUMIF(#REF!,$A8,#REF!)/60)</f>
        <v>#REF!</v>
      </c>
      <c r="AC8" s="83" t="e">
        <f>AA8*IF($C8="TA io",$H$72,IF($C8="MH",$H$73,$H$71))*#REF!</f>
        <v>#REF!</v>
      </c>
      <c r="AD8" s="84">
        <v>0.4</v>
      </c>
      <c r="AE8" s="83" t="e">
        <f>(SUMIF(#REF!,$A8,#REF!)/60)</f>
        <v>#REF!</v>
      </c>
      <c r="AF8" s="83" t="e">
        <f>AD8*IF($C8="TA io",$H$72,IF($C8="MH",$H$73,$H$71))*#REF!</f>
        <v>#REF!</v>
      </c>
      <c r="AG8" s="84">
        <v>0.4</v>
      </c>
      <c r="AH8" s="83" t="e">
        <f>(SUMIF(#REF!,$A8,#REF!)/60)</f>
        <v>#REF!</v>
      </c>
      <c r="AI8" s="83" t="e">
        <f>AG8*IF($C8="TA io",$H$72,IF($C8="MH",$H$73,$H$71))*#REF!</f>
        <v>#REF!</v>
      </c>
      <c r="AJ8" s="84">
        <v>0.4</v>
      </c>
      <c r="AK8" s="83" t="e">
        <f>(SUMIF(#REF!,$A8,#REF!)/60)</f>
        <v>#REF!</v>
      </c>
      <c r="AL8" s="83" t="e">
        <f>AJ8*IF($C8="TA io",$H$72,IF($C8="MH",$H$73,$H$71))*#REF!</f>
        <v>#REF!</v>
      </c>
      <c r="AM8" s="82">
        <v>0.5</v>
      </c>
      <c r="AN8" s="83" t="e">
        <f>(SUMIF(#REF!,$A8,#REF!)/60)</f>
        <v>#REF!</v>
      </c>
      <c r="AO8" s="83" t="e">
        <f>AM8*IF($C8="TA io",$H$72,IF($C8="MH",$H$73,$H$71))*#REF!</f>
        <v>#REF!</v>
      </c>
      <c r="AP8" s="85" t="e">
        <f t="shared" si="0"/>
        <v>#REF!</v>
      </c>
      <c r="AQ8" s="85" t="e">
        <f t="shared" si="1"/>
        <v>#REF!</v>
      </c>
      <c r="AR8" s="101" t="e">
        <f t="shared" si="2"/>
        <v>#REF!</v>
      </c>
      <c r="AS8" s="102" t="e">
        <f t="shared" si="3"/>
        <v>#REF!</v>
      </c>
      <c r="AT8" s="29"/>
      <c r="AV8" s="6" t="s">
        <v>1248</v>
      </c>
      <c r="AW8" s="32" t="s">
        <v>1755</v>
      </c>
    </row>
    <row r="9" spans="1:52" ht="24" customHeight="1" x14ac:dyDescent="0.25">
      <c r="A9" s="80" t="s">
        <v>589</v>
      </c>
      <c r="B9" s="80" t="s">
        <v>598</v>
      </c>
      <c r="C9" s="80" t="s">
        <v>133</v>
      </c>
      <c r="D9" s="80" t="s">
        <v>137</v>
      </c>
      <c r="E9" s="81" t="s">
        <v>141</v>
      </c>
      <c r="F9" s="82">
        <v>0.11</v>
      </c>
      <c r="G9" s="83" t="e">
        <f>(SUMIF(#REF!,$A9,#REF!)/60)</f>
        <v>#REF!</v>
      </c>
      <c r="H9" s="83" t="e">
        <f>F9*IF($C9="TA io",$H$72,IF($C9="MH",$H$73,$H$71))*#REF!</f>
        <v>#REF!</v>
      </c>
      <c r="I9" s="82">
        <v>0.11</v>
      </c>
      <c r="J9" s="83" t="e">
        <f>(SUMIF(#REF!,$A9,#REF!)/60)</f>
        <v>#REF!</v>
      </c>
      <c r="K9" s="83" t="e">
        <f>I9*IF($C9="TA io",$H$72,IF($C9="MH",$H$73,$H$71))*#REF!</f>
        <v>#REF!</v>
      </c>
      <c r="L9" s="82">
        <v>0.11</v>
      </c>
      <c r="M9" s="83" t="e">
        <f>(SUMIF(#REF!,$A9,#REF!)/60)</f>
        <v>#REF!</v>
      </c>
      <c r="N9" s="83" t="e">
        <f>L9*IF($C9="TA io",$H$72,IF($C9="MH",$H$73,$H$71))*#REF!</f>
        <v>#REF!</v>
      </c>
      <c r="O9" s="82">
        <v>0.11</v>
      </c>
      <c r="P9" s="83" t="e">
        <f>(SUMIF(#REF!,$A9,#REF!)/60)</f>
        <v>#REF!</v>
      </c>
      <c r="Q9" s="83" t="e">
        <f>O9*IF($C9="TA io",$H$72,IF($C9="MH",$H$73,$H$71))*#REF!</f>
        <v>#REF!</v>
      </c>
      <c r="R9" s="82">
        <v>0.11</v>
      </c>
      <c r="S9" s="83" t="e">
        <f>(SUMIF(#REF!,$A9,#REF!)/60)</f>
        <v>#REF!</v>
      </c>
      <c r="T9" s="83" t="e">
        <f>R9*IF($C9="TA io",$H$72,IF($C9="MH",$H$73,$H$71))*#REF!</f>
        <v>#REF!</v>
      </c>
      <c r="U9" s="82">
        <v>0.11</v>
      </c>
      <c r="V9" s="83" t="e">
        <f>(SUMIF(#REF!,$A9,#REF!)/60)</f>
        <v>#REF!</v>
      </c>
      <c r="W9" s="83" t="e">
        <f>U9*IF($C9="TA io",$H$72,IF($C9="MH",$H$73,$H$71))*#REF!</f>
        <v>#REF!</v>
      </c>
      <c r="X9" s="82">
        <v>0.11</v>
      </c>
      <c r="Y9" s="83" t="e">
        <f>(SUMIF(#REF!,$A9,#REF!)/60)</f>
        <v>#REF!</v>
      </c>
      <c r="Z9" s="83" t="e">
        <f>X9*IF($C9="TA io",$H$72,IF($C9="MH",$H$73,$H$71))*#REF!</f>
        <v>#REF!</v>
      </c>
      <c r="AA9" s="84">
        <v>0.11</v>
      </c>
      <c r="AB9" s="83" t="e">
        <f>(SUMIF(#REF!,$A9,#REF!)/60)</f>
        <v>#REF!</v>
      </c>
      <c r="AC9" s="83" t="e">
        <f>AA9*IF($C9="TA io",$H$72,IF($C9="MH",$H$73,$H$71))*#REF!</f>
        <v>#REF!</v>
      </c>
      <c r="AD9" s="84">
        <v>0.11</v>
      </c>
      <c r="AE9" s="83" t="e">
        <f>(SUMIF(#REF!,$A9,#REF!)/60)</f>
        <v>#REF!</v>
      </c>
      <c r="AF9" s="83" t="e">
        <f>AD9*IF($C9="TA io",$H$72,IF($C9="MH",$H$73,$H$71))*#REF!</f>
        <v>#REF!</v>
      </c>
      <c r="AG9" s="84">
        <v>0.11</v>
      </c>
      <c r="AH9" s="83" t="e">
        <f>(SUMIF(#REF!,$A9,#REF!)/60)</f>
        <v>#REF!</v>
      </c>
      <c r="AI9" s="83" t="e">
        <f>AG9*IF($C9="TA io",$H$72,IF($C9="MH",$H$73,$H$71))*#REF!</f>
        <v>#REF!</v>
      </c>
      <c r="AJ9" s="84">
        <v>0.11</v>
      </c>
      <c r="AK9" s="83" t="e">
        <f>(SUMIF(#REF!,$A9,#REF!)/60)</f>
        <v>#REF!</v>
      </c>
      <c r="AL9" s="83" t="e">
        <f>AJ9*IF($C9="TA io",$H$72,IF($C9="MH",$H$73,$H$71))*#REF!</f>
        <v>#REF!</v>
      </c>
      <c r="AM9" s="82">
        <v>0.5</v>
      </c>
      <c r="AN9" s="83" t="e">
        <f>(SUMIF(#REF!,$A9,#REF!)/60)</f>
        <v>#REF!</v>
      </c>
      <c r="AO9" s="83" t="e">
        <f>AM9*IF($C9="TA io",$H$72,IF($C9="MH",$H$73,$H$71))*#REF!</f>
        <v>#REF!</v>
      </c>
      <c r="AP9" s="85" t="e">
        <f t="shared" si="0"/>
        <v>#REF!</v>
      </c>
      <c r="AQ9" s="85" t="e">
        <f t="shared" si="1"/>
        <v>#REF!</v>
      </c>
      <c r="AR9" s="101" t="e">
        <f t="shared" si="2"/>
        <v>#REF!</v>
      </c>
      <c r="AS9" s="102" t="e">
        <f t="shared" si="3"/>
        <v>#REF!</v>
      </c>
    </row>
    <row r="10" spans="1:52" ht="24" customHeight="1" x14ac:dyDescent="0.25">
      <c r="A10" s="80" t="s">
        <v>1243</v>
      </c>
      <c r="B10" s="80" t="s">
        <v>1244</v>
      </c>
      <c r="C10" s="80" t="s">
        <v>133</v>
      </c>
      <c r="D10" s="80" t="s">
        <v>137</v>
      </c>
      <c r="E10" s="81" t="s">
        <v>141</v>
      </c>
      <c r="F10" s="82"/>
      <c r="G10" s="83"/>
      <c r="H10" s="83"/>
      <c r="I10" s="82"/>
      <c r="J10" s="83"/>
      <c r="K10" s="83"/>
      <c r="L10" s="82">
        <v>0</v>
      </c>
      <c r="M10" s="83" t="e">
        <f>(SUMIF(#REF!,$A10,#REF!)/60)</f>
        <v>#REF!</v>
      </c>
      <c r="N10" s="83" t="e">
        <f>L10*IF($C10="TA io",$H$72,IF($C10="MH",$H$73,$H$71))*#REF!</f>
        <v>#REF!</v>
      </c>
      <c r="O10" s="82">
        <v>0.2</v>
      </c>
      <c r="P10" s="83" t="e">
        <f>(SUMIF(#REF!,$A10,#REF!)/60)</f>
        <v>#REF!</v>
      </c>
      <c r="Q10" s="83" t="e">
        <f>O10*IF($C10="TA io",$H$72,IF($C10="MH",$H$73,$H$71))*#REF!</f>
        <v>#REF!</v>
      </c>
      <c r="R10" s="82">
        <v>0.4</v>
      </c>
      <c r="S10" s="83" t="e">
        <f>(SUMIF(#REF!,$A10,#REF!)/60)</f>
        <v>#REF!</v>
      </c>
      <c r="T10" s="83" t="e">
        <f>R10*IF($C10="TA io",$H$72,IF($C10="MH",$H$73,$H$71))*#REF!</f>
        <v>#REF!</v>
      </c>
      <c r="U10" s="82">
        <v>0.4</v>
      </c>
      <c r="V10" s="83" t="e">
        <f>(SUMIF(#REF!,$A10,#REF!)/60)</f>
        <v>#REF!</v>
      </c>
      <c r="W10" s="83" t="e">
        <f>U10*IF($C10="TA io",$H$72,IF($C10="MH",$H$73,$H$71))*#REF!</f>
        <v>#REF!</v>
      </c>
      <c r="X10" s="82">
        <v>0.4</v>
      </c>
      <c r="Y10" s="83" t="e">
        <f>(SUMIF(#REF!,$A10,#REF!)/60)</f>
        <v>#REF!</v>
      </c>
      <c r="Z10" s="83" t="e">
        <f>X10*IF($C10="TA io",$H$72,IF($C10="MH",$H$73,$H$71))*#REF!</f>
        <v>#REF!</v>
      </c>
      <c r="AA10" s="84">
        <v>0.4</v>
      </c>
      <c r="AB10" s="83" t="e">
        <f>(SUMIF(#REF!,$A10,#REF!)/60)</f>
        <v>#REF!</v>
      </c>
      <c r="AC10" s="83" t="e">
        <f>AA10*IF($C10="TA io",$H$72,IF($C10="MH",$H$73,$H$71))*#REF!</f>
        <v>#REF!</v>
      </c>
      <c r="AD10" s="84">
        <v>0.4</v>
      </c>
      <c r="AE10" s="83" t="e">
        <f>(SUMIF(#REF!,$A10,#REF!)/60)</f>
        <v>#REF!</v>
      </c>
      <c r="AF10" s="83" t="e">
        <f>AD10*IF($C10="TA io",$H$72,IF($C10="MH",$H$73,$H$71))*#REF!</f>
        <v>#REF!</v>
      </c>
      <c r="AG10" s="84">
        <v>0.4</v>
      </c>
      <c r="AH10" s="83" t="e">
        <f>(SUMIF(#REF!,$A10,#REF!)/60)</f>
        <v>#REF!</v>
      </c>
      <c r="AI10" s="83" t="e">
        <f>AG10*IF($C10="TA io",$H$72,IF($C10="MH",$H$73,$H$71))*#REF!</f>
        <v>#REF!</v>
      </c>
      <c r="AJ10" s="84">
        <v>0.55000000000000004</v>
      </c>
      <c r="AK10" s="83" t="e">
        <f>(SUMIF(#REF!,$A10,#REF!)/60)</f>
        <v>#REF!</v>
      </c>
      <c r="AL10" s="83" t="e">
        <f>AJ10*IF($C10="TA io",$H$72,IF($C10="MH",$H$73,$H$71))*#REF!</f>
        <v>#REF!</v>
      </c>
      <c r="AM10" s="82">
        <v>0.5</v>
      </c>
      <c r="AN10" s="83" t="e">
        <f>(SUMIF(#REF!,$A10,#REF!)/60)</f>
        <v>#REF!</v>
      </c>
      <c r="AO10" s="83" t="e">
        <f>AM10*IF($C10="TA io",$H$72,IF($C10="MH",$H$73,$H$71))*#REF!</f>
        <v>#REF!</v>
      </c>
      <c r="AP10" s="85" t="e">
        <f t="shared" si="0"/>
        <v>#REF!</v>
      </c>
      <c r="AQ10" s="85" t="e">
        <f t="shared" si="1"/>
        <v>#REF!</v>
      </c>
      <c r="AR10" s="101" t="e">
        <f t="shared" si="2"/>
        <v>#REF!</v>
      </c>
      <c r="AS10" s="102" t="e">
        <f t="shared" si="3"/>
        <v>#REF!</v>
      </c>
      <c r="AW10" s="32" t="s">
        <v>1748</v>
      </c>
      <c r="AY10" s="6" t="s">
        <v>1818</v>
      </c>
      <c r="AZ10" s="6" t="s">
        <v>1826</v>
      </c>
    </row>
    <row r="11" spans="1:52" ht="24" customHeight="1" x14ac:dyDescent="0.25">
      <c r="A11" s="80" t="s">
        <v>31</v>
      </c>
      <c r="B11" s="80" t="s">
        <v>161</v>
      </c>
      <c r="C11" s="80" t="s">
        <v>133</v>
      </c>
      <c r="D11" s="80" t="s">
        <v>137</v>
      </c>
      <c r="E11" s="81" t="s">
        <v>141</v>
      </c>
      <c r="F11" s="82">
        <v>0.2</v>
      </c>
      <c r="G11" s="83" t="e">
        <f>(SUMIF(#REF!,$A11,#REF!)/60)</f>
        <v>#REF!</v>
      </c>
      <c r="H11" s="83" t="e">
        <f>F11*IF($C11="TA io",$H$72,IF($C11="MH",$H$73,$H$71))*#REF!</f>
        <v>#REF!</v>
      </c>
      <c r="I11" s="82">
        <v>0.2</v>
      </c>
      <c r="J11" s="83" t="e">
        <f>(SUMIF(#REF!,$A11,#REF!)/60)</f>
        <v>#REF!</v>
      </c>
      <c r="K11" s="83" t="e">
        <f>I11*IF($C11="TA io",$H$72,IF($C11="MH",$H$73,$H$71))*#REF!</f>
        <v>#REF!</v>
      </c>
      <c r="L11" s="82">
        <v>0.2</v>
      </c>
      <c r="M11" s="83" t="e">
        <f>(SUMIF(#REF!,$A11,#REF!)/60)</f>
        <v>#REF!</v>
      </c>
      <c r="N11" s="83" t="e">
        <f>L11*IF($C11="TA io",$H$72,IF($C11="MH",$H$73,$H$71))*#REF!</f>
        <v>#REF!</v>
      </c>
      <c r="O11" s="82">
        <v>0.2</v>
      </c>
      <c r="P11" s="83" t="e">
        <f>(SUMIF(#REF!,$A11,#REF!)/60)</f>
        <v>#REF!</v>
      </c>
      <c r="Q11" s="83" t="e">
        <f>O11*IF($C11="TA io",$H$72,IF($C11="MH",$H$73,$H$71))*#REF!</f>
        <v>#REF!</v>
      </c>
      <c r="R11" s="82">
        <v>0.2</v>
      </c>
      <c r="S11" s="83" t="e">
        <f>(SUMIF(#REF!,$A11,#REF!)/60)</f>
        <v>#REF!</v>
      </c>
      <c r="T11" s="83" t="e">
        <f>R11*IF($C11="TA io",$H$72,IF($C11="MH",$H$73,$H$71))*#REF!</f>
        <v>#REF!</v>
      </c>
      <c r="U11" s="82">
        <v>0.2</v>
      </c>
      <c r="V11" s="83" t="e">
        <f>(SUMIF(#REF!,$A11,#REF!)/60)</f>
        <v>#REF!</v>
      </c>
      <c r="W11" s="83" t="e">
        <f>U11*IF($C11="TA io",$H$72,IF($C11="MH",$H$73,$H$71))*#REF!</f>
        <v>#REF!</v>
      </c>
      <c r="X11" s="82">
        <v>0.2</v>
      </c>
      <c r="Y11" s="83" t="e">
        <f>(SUMIF(#REF!,$A11,#REF!)/60)</f>
        <v>#REF!</v>
      </c>
      <c r="Z11" s="83" t="e">
        <f>X11*IF($C11="TA io",$H$72,IF($C11="MH",$H$73,$H$71))*#REF!</f>
        <v>#REF!</v>
      </c>
      <c r="AA11" s="84">
        <v>0.2</v>
      </c>
      <c r="AB11" s="83" t="e">
        <f>(SUMIF(#REF!,$A11,#REF!)/60)</f>
        <v>#REF!</v>
      </c>
      <c r="AC11" s="83" t="e">
        <f>AA11*IF($C11="TA io",$H$72,IF($C11="MH",$H$73,$H$71))*#REF!</f>
        <v>#REF!</v>
      </c>
      <c r="AD11" s="84">
        <v>0.2</v>
      </c>
      <c r="AE11" s="83" t="e">
        <f>(SUMIF(#REF!,$A11,#REF!)/60)</f>
        <v>#REF!</v>
      </c>
      <c r="AF11" s="83" t="e">
        <f>AD11*IF($C11="TA io",$H$72,IF($C11="MH",$H$73,$H$71))*#REF!</f>
        <v>#REF!</v>
      </c>
      <c r="AG11" s="84">
        <v>0.2</v>
      </c>
      <c r="AH11" s="83" t="e">
        <f>(SUMIF(#REF!,$A11,#REF!)/60)</f>
        <v>#REF!</v>
      </c>
      <c r="AI11" s="83" t="e">
        <f>AG11*IF($C11="TA io",$H$72,IF($C11="MH",$H$73,$H$71))*#REF!</f>
        <v>#REF!</v>
      </c>
      <c r="AJ11" s="84">
        <v>0.2</v>
      </c>
      <c r="AK11" s="83" t="e">
        <f>(SUMIF(#REF!,$A11,#REF!)/60)</f>
        <v>#REF!</v>
      </c>
      <c r="AL11" s="83" t="e">
        <f>AJ11*IF($C11="TA io",$H$72,IF($C11="MH",$H$73,$H$71))*#REF!</f>
        <v>#REF!</v>
      </c>
      <c r="AM11" s="82">
        <v>0.5</v>
      </c>
      <c r="AN11" s="83" t="e">
        <f>(SUMIF(#REF!,$A11,#REF!)/60)</f>
        <v>#REF!</v>
      </c>
      <c r="AO11" s="83" t="e">
        <f>AM11*IF($C11="TA io",$H$72,IF($C11="MH",$H$73,$H$71))*#REF!</f>
        <v>#REF!</v>
      </c>
      <c r="AP11" s="85" t="e">
        <f t="shared" si="0"/>
        <v>#REF!</v>
      </c>
      <c r="AQ11" s="85" t="e">
        <f t="shared" si="1"/>
        <v>#REF!</v>
      </c>
      <c r="AR11" s="101" t="e">
        <f t="shared" si="2"/>
        <v>#REF!</v>
      </c>
      <c r="AS11" s="102" t="e">
        <f t="shared" si="3"/>
        <v>#REF!</v>
      </c>
    </row>
    <row r="12" spans="1:52" ht="24" customHeight="1" x14ac:dyDescent="0.25">
      <c r="A12" s="80" t="s">
        <v>100</v>
      </c>
      <c r="B12" s="80" t="s">
        <v>166</v>
      </c>
      <c r="C12" s="80" t="s">
        <v>133</v>
      </c>
      <c r="D12" s="80" t="s">
        <v>137</v>
      </c>
      <c r="E12" s="81" t="s">
        <v>141</v>
      </c>
      <c r="F12" s="82">
        <v>0.70320000000000005</v>
      </c>
      <c r="G12" s="83" t="e">
        <f>(SUMIF(#REF!,$A12,#REF!)/60)</f>
        <v>#REF!</v>
      </c>
      <c r="H12" s="83" t="e">
        <f>F12*IF($C12="TA io",$H$72,IF($C12="MH",$H$73,$H$71))*#REF!</f>
        <v>#REF!</v>
      </c>
      <c r="I12" s="82">
        <v>0.70320000000000005</v>
      </c>
      <c r="J12" s="83" t="e">
        <f>(SUMIF(#REF!,$A12,#REF!)/60)</f>
        <v>#REF!</v>
      </c>
      <c r="K12" s="83" t="e">
        <f>I12*IF($C12="TA io",$H$72,IF($C12="MH",$H$73,$H$71))*#REF!</f>
        <v>#REF!</v>
      </c>
      <c r="L12" s="82">
        <v>0.70320000000000005</v>
      </c>
      <c r="M12" s="83" t="e">
        <f>(SUMIF(#REF!,$A12,#REF!)/60)</f>
        <v>#REF!</v>
      </c>
      <c r="N12" s="83" t="e">
        <f>L12*IF($C12="TA io",$H$72,IF($C12="MH",$H$73,$H$71))*#REF!</f>
        <v>#REF!</v>
      </c>
      <c r="O12" s="82">
        <v>0.70320000000000005</v>
      </c>
      <c r="P12" s="83" t="e">
        <f>(SUMIF(#REF!,$A12,#REF!)/60)</f>
        <v>#REF!</v>
      </c>
      <c r="Q12" s="83" t="e">
        <f>O12*IF($C12="TA io",$H$72,IF($C12="MH",$H$73,$H$71))*#REF!</f>
        <v>#REF!</v>
      </c>
      <c r="R12" s="82">
        <v>0.70320000000000005</v>
      </c>
      <c r="S12" s="83" t="e">
        <f>(SUMIF(#REF!,$A12,#REF!)/60)</f>
        <v>#REF!</v>
      </c>
      <c r="T12" s="83" t="e">
        <f>R12*IF($C12="TA io",$H$72,IF($C12="MH",$H$73,$H$71))*#REF!</f>
        <v>#REF!</v>
      </c>
      <c r="U12" s="82">
        <v>0.70320000000000005</v>
      </c>
      <c r="V12" s="83" t="e">
        <f>(SUMIF(#REF!,$A12,#REF!)/60)</f>
        <v>#REF!</v>
      </c>
      <c r="W12" s="83" t="e">
        <f>U12*IF($C12="TA io",$H$72,IF($C12="MH",$H$73,$H$71))*#REF!</f>
        <v>#REF!</v>
      </c>
      <c r="X12" s="82">
        <v>0.70320000000000005</v>
      </c>
      <c r="Y12" s="83" t="e">
        <f>(SUMIF(#REF!,$A12,#REF!)/60)</f>
        <v>#REF!</v>
      </c>
      <c r="Z12" s="83" t="e">
        <f>X12*IF($C12="TA io",$H$72,IF($C12="MH",$H$73,$H$71))*#REF!</f>
        <v>#REF!</v>
      </c>
      <c r="AA12" s="84">
        <v>0.7</v>
      </c>
      <c r="AB12" s="83" t="e">
        <f>(SUMIF(#REF!,$A12,#REF!)/60)</f>
        <v>#REF!</v>
      </c>
      <c r="AC12" s="83" t="e">
        <f>AA12*IF($C12="TA io",$H$72,IF($C12="MH",$H$73,$H$71))*#REF!</f>
        <v>#REF!</v>
      </c>
      <c r="AD12" s="84">
        <v>0.7</v>
      </c>
      <c r="AE12" s="83" t="e">
        <f>(SUMIF(#REF!,$A12,#REF!)/60)</f>
        <v>#REF!</v>
      </c>
      <c r="AF12" s="83" t="e">
        <f>AD12*IF($C12="TA io",$H$72,IF($C12="MH",$H$73,$H$71))*#REF!</f>
        <v>#REF!</v>
      </c>
      <c r="AG12" s="84">
        <v>0.7</v>
      </c>
      <c r="AH12" s="83" t="e">
        <f>(SUMIF(#REF!,$A12,#REF!)/60)</f>
        <v>#REF!</v>
      </c>
      <c r="AI12" s="83" t="e">
        <f>AG12*IF($C12="TA io",$H$72,IF($C12="MH",$H$73,$H$71))*#REF!</f>
        <v>#REF!</v>
      </c>
      <c r="AJ12" s="84">
        <v>0.7</v>
      </c>
      <c r="AK12" s="83" t="e">
        <f>(SUMIF(#REF!,$A12,#REF!)/60)</f>
        <v>#REF!</v>
      </c>
      <c r="AL12" s="83" t="e">
        <f>AJ12*IF($C12="TA io",$H$72,IF($C12="MH",$H$73,$H$71))*#REF!</f>
        <v>#REF!</v>
      </c>
      <c r="AM12" s="82">
        <v>0.5</v>
      </c>
      <c r="AN12" s="83" t="e">
        <f>(SUMIF(#REF!,$A12,#REF!)/60)</f>
        <v>#REF!</v>
      </c>
      <c r="AO12" s="83" t="e">
        <f>AM12*IF($C12="TA io",$H$72,IF($C12="MH",$H$73,$H$71))*#REF!</f>
        <v>#REF!</v>
      </c>
      <c r="AP12" s="85" t="e">
        <f t="shared" si="0"/>
        <v>#REF!</v>
      </c>
      <c r="AQ12" s="85" t="e">
        <f t="shared" si="1"/>
        <v>#REF!</v>
      </c>
      <c r="AR12" s="101" t="e">
        <f t="shared" si="2"/>
        <v>#REF!</v>
      </c>
      <c r="AS12" s="102" t="e">
        <f t="shared" si="3"/>
        <v>#REF!</v>
      </c>
      <c r="AT12" s="94"/>
      <c r="AV12" s="6" t="s">
        <v>1255</v>
      </c>
    </row>
    <row r="13" spans="1:52" ht="24" customHeight="1" x14ac:dyDescent="0.25">
      <c r="A13" s="80" t="s">
        <v>122</v>
      </c>
      <c r="B13" s="80" t="s">
        <v>168</v>
      </c>
      <c r="C13" s="80" t="s">
        <v>133</v>
      </c>
      <c r="D13" s="80" t="s">
        <v>137</v>
      </c>
      <c r="E13" s="81" t="s">
        <v>141</v>
      </c>
      <c r="F13" s="82">
        <v>0.6</v>
      </c>
      <c r="G13" s="83" t="e">
        <f>(SUMIF(#REF!,$A13,#REF!)/60)</f>
        <v>#REF!</v>
      </c>
      <c r="H13" s="83" t="e">
        <f>F13*IF($C13="TA io",$H$72,IF($C13="MH",$H$73,$H$71))*#REF!</f>
        <v>#REF!</v>
      </c>
      <c r="I13" s="82">
        <v>0.6</v>
      </c>
      <c r="J13" s="83" t="e">
        <f>(SUMIF(#REF!,$A13,#REF!)/60)</f>
        <v>#REF!</v>
      </c>
      <c r="K13" s="83" t="e">
        <f>I13*IF($C13="TA io",$H$72,IF($C13="MH",$H$73,$H$71))*#REF!</f>
        <v>#REF!</v>
      </c>
      <c r="L13" s="82">
        <v>0.4</v>
      </c>
      <c r="M13" s="83" t="e">
        <f>(SUMIF(#REF!,$A13,#REF!)/60)</f>
        <v>#REF!</v>
      </c>
      <c r="N13" s="83" t="e">
        <f>L13*IF($C13="TA io",$H$72,IF($C13="MH",$H$73,$H$71))*#REF!</f>
        <v>#REF!</v>
      </c>
      <c r="O13" s="82">
        <v>0.4</v>
      </c>
      <c r="P13" s="83" t="e">
        <f>(SUMIF(#REF!,$A13,#REF!)/60)</f>
        <v>#REF!</v>
      </c>
      <c r="Q13" s="83" t="e">
        <f>O13*IF($C13="TA io",$H$72,IF($C13="MH",$H$73,$H$71))*#REF!</f>
        <v>#REF!</v>
      </c>
      <c r="R13" s="82">
        <v>0.4</v>
      </c>
      <c r="S13" s="83" t="e">
        <f>(SUMIF(#REF!,$A13,#REF!)/60)</f>
        <v>#REF!</v>
      </c>
      <c r="T13" s="83" t="e">
        <f>R13*IF($C13="TA io",$H$72,IF($C13="MH",$H$73,$H$71))*#REF!</f>
        <v>#REF!</v>
      </c>
      <c r="U13" s="82">
        <v>0.4</v>
      </c>
      <c r="V13" s="83" t="e">
        <f>(SUMIF(#REF!,$A13,#REF!)/60)</f>
        <v>#REF!</v>
      </c>
      <c r="W13" s="83" t="e">
        <f>U13*IF($C13="TA io",$H$72,IF($C13="MH",$H$73,$H$71))*#REF!</f>
        <v>#REF!</v>
      </c>
      <c r="X13" s="82">
        <v>0.4</v>
      </c>
      <c r="Y13" s="83" t="e">
        <f>(SUMIF(#REF!,$A13,#REF!)/60)</f>
        <v>#REF!</v>
      </c>
      <c r="Z13" s="83" t="e">
        <f>X13*IF($C13="TA io",$H$72,IF($C13="MH",$H$73,$H$71))*#REF!</f>
        <v>#REF!</v>
      </c>
      <c r="AA13" s="84">
        <v>0.4</v>
      </c>
      <c r="AB13" s="83" t="e">
        <f>(SUMIF(#REF!,$A13,#REF!)/60)</f>
        <v>#REF!</v>
      </c>
      <c r="AC13" s="83" t="e">
        <f>AA13*IF($C13="TA io",$H$72,IF($C13="MH",$H$73,$H$71))*#REF!</f>
        <v>#REF!</v>
      </c>
      <c r="AD13" s="84">
        <v>0.4</v>
      </c>
      <c r="AE13" s="83" t="e">
        <f>(SUMIF(#REF!,$A13,#REF!)/60)</f>
        <v>#REF!</v>
      </c>
      <c r="AF13" s="83" t="e">
        <f>AD13*IF($C13="TA io",$H$72,IF($C13="MH",$H$73,$H$71))*#REF!</f>
        <v>#REF!</v>
      </c>
      <c r="AG13" s="84">
        <v>0.4</v>
      </c>
      <c r="AH13" s="83" t="e">
        <f>(SUMIF(#REF!,$A13,#REF!)/60)</f>
        <v>#REF!</v>
      </c>
      <c r="AI13" s="83" t="e">
        <f>AG13*IF($C13="TA io",$H$72,IF($C13="MH",$H$73,$H$71))*#REF!</f>
        <v>#REF!</v>
      </c>
      <c r="AJ13" s="84">
        <v>0.4</v>
      </c>
      <c r="AK13" s="83" t="e">
        <f>(SUMIF(#REF!,$A13,#REF!)/60)</f>
        <v>#REF!</v>
      </c>
      <c r="AL13" s="83" t="e">
        <f>AJ13*IF($C13="TA io",$H$72,IF($C13="MH",$H$73,$H$71))*#REF!</f>
        <v>#REF!</v>
      </c>
      <c r="AM13" s="82">
        <v>0.5</v>
      </c>
      <c r="AN13" s="83" t="e">
        <f>(SUMIF(#REF!,$A13,#REF!)/60)</f>
        <v>#REF!</v>
      </c>
      <c r="AO13" s="83" t="e">
        <f>AM13*IF($C13="TA io",$H$72,IF($C13="MH",$H$73,$H$71))*#REF!</f>
        <v>#REF!</v>
      </c>
      <c r="AP13" s="85" t="e">
        <f t="shared" si="0"/>
        <v>#REF!</v>
      </c>
      <c r="AQ13" s="85" t="e">
        <f t="shared" si="1"/>
        <v>#REF!</v>
      </c>
      <c r="AR13" s="101" t="e">
        <f t="shared" si="2"/>
        <v>#REF!</v>
      </c>
      <c r="AS13" s="102" t="e">
        <f t="shared" si="3"/>
        <v>#REF!</v>
      </c>
      <c r="AT13" s="29"/>
      <c r="AX13" s="6" t="s">
        <v>1765</v>
      </c>
    </row>
    <row r="14" spans="1:52" s="9" customFormat="1" ht="24" customHeight="1" x14ac:dyDescent="0.25">
      <c r="A14" s="110" t="s">
        <v>126</v>
      </c>
      <c r="B14" s="96" t="s">
        <v>169</v>
      </c>
      <c r="C14" s="96" t="s">
        <v>133</v>
      </c>
      <c r="D14" s="96" t="s">
        <v>137</v>
      </c>
      <c r="E14" s="97" t="s">
        <v>141</v>
      </c>
      <c r="F14" s="98">
        <v>0.6</v>
      </c>
      <c r="G14" s="99" t="e">
        <f>(SUMIF(#REF!,$A14,#REF!)/60)</f>
        <v>#REF!</v>
      </c>
      <c r="H14" s="99" t="e">
        <f>F14*IF($C14="TA io",$H$72,IF($C14="MH",$H$73,$H$71))*#REF!</f>
        <v>#REF!</v>
      </c>
      <c r="I14" s="98">
        <v>0.6</v>
      </c>
      <c r="J14" s="99" t="e">
        <f>(SUMIF(#REF!,$A14,#REF!)/60)</f>
        <v>#REF!</v>
      </c>
      <c r="K14" s="99" t="e">
        <f>I14*IF($C14="TA io",$H$72,IF($C14="MH",$H$73,$H$71))*#REF!</f>
        <v>#REF!</v>
      </c>
      <c r="L14" s="98">
        <v>0.6</v>
      </c>
      <c r="M14" s="99" t="e">
        <f>(SUMIF(#REF!,$A14,#REF!)/60)</f>
        <v>#REF!</v>
      </c>
      <c r="N14" s="99" t="e">
        <f>L14*IF($C14="TA io",$H$72,IF($C14="MH",$H$73,$H$71))*#REF!</f>
        <v>#REF!</v>
      </c>
      <c r="O14" s="98">
        <v>0.6</v>
      </c>
      <c r="P14" s="99" t="e">
        <f>(SUMIF(#REF!,$A14,#REF!)/60)</f>
        <v>#REF!</v>
      </c>
      <c r="Q14" s="99" t="e">
        <f>O14*IF($C14="TA io",$H$72,IF($C14="MH",$H$73,$H$71))*#REF!</f>
        <v>#REF!</v>
      </c>
      <c r="R14" s="98">
        <v>0.6</v>
      </c>
      <c r="S14" s="99" t="e">
        <f>(SUMIF(#REF!,$A14,#REF!)/60)</f>
        <v>#REF!</v>
      </c>
      <c r="T14" s="99" t="e">
        <f>R14*IF($C14="TA io",$H$72,IF($C14="MH",$H$73,$H$71))*#REF!</f>
        <v>#REF!</v>
      </c>
      <c r="U14" s="98">
        <v>0.6</v>
      </c>
      <c r="V14" s="156" t="e">
        <f>(SUMIF(#REF!,$A14,#REF!)/60)</f>
        <v>#REF!</v>
      </c>
      <c r="W14" s="156" t="e">
        <f>U14*IF($C14="TA io",$H$72,IF($C14="MH",$H$73,$H$71))*#REF!</f>
        <v>#REF!</v>
      </c>
      <c r="X14" s="98">
        <v>0.6</v>
      </c>
      <c r="Y14" s="99" t="e">
        <f>(SUMIF(#REF!,$A14,#REF!)/60)</f>
        <v>#REF!</v>
      </c>
      <c r="Z14" s="99" t="e">
        <f>X14*IF($C14="TA io",$H$72,IF($C14="MH",$H$73,$H$71))*#REF!</f>
        <v>#REF!</v>
      </c>
      <c r="AA14" s="157"/>
      <c r="AB14" s="99" t="e">
        <f>(SUMIF(#REF!,$A14,#REF!)/60)</f>
        <v>#REF!</v>
      </c>
      <c r="AC14" s="99" t="e">
        <f>AA14*IF($C14="TA io",$H$72,IF($C14="MH",$H$73,$H$71))*#REF!</f>
        <v>#REF!</v>
      </c>
      <c r="AD14" s="157"/>
      <c r="AE14" s="99" t="e">
        <f>(SUMIF(#REF!,$A14,#REF!)/60)</f>
        <v>#REF!</v>
      </c>
      <c r="AF14" s="99" t="e">
        <f>AD14*IF($C14="TA io",$H$72,IF($C14="MH",$H$73,$H$71))*#REF!</f>
        <v>#REF!</v>
      </c>
      <c r="AG14" s="157">
        <v>0</v>
      </c>
      <c r="AH14" s="99" t="e">
        <f>(SUMIF(#REF!,$A14,#REF!)/60)</f>
        <v>#REF!</v>
      </c>
      <c r="AI14" s="99" t="e">
        <f>AG14*IF($C14="TA io",$H$72,IF($C14="MH",$H$73,$H$71))*#REF!</f>
        <v>#REF!</v>
      </c>
      <c r="AJ14" s="157">
        <v>0</v>
      </c>
      <c r="AK14" s="99" t="e">
        <f>(SUMIF(#REF!,$A14,#REF!)/60)</f>
        <v>#REF!</v>
      </c>
      <c r="AL14" s="99" t="e">
        <f>AJ14*IF($C14="TA io",$H$72,IF($C14="MH",$H$73,$H$71))*#REF!</f>
        <v>#REF!</v>
      </c>
      <c r="AM14" s="98">
        <v>0.5</v>
      </c>
      <c r="AN14" s="99" t="e">
        <f>(SUMIF(#REF!,$A14,#REF!)/60)</f>
        <v>#REF!</v>
      </c>
      <c r="AO14" s="99" t="e">
        <f>AM14*IF($C14="TA io",$H$72,IF($C14="MH",$H$73,$H$71))*#REF!</f>
        <v>#REF!</v>
      </c>
      <c r="AP14" s="158" t="e">
        <f t="shared" si="0"/>
        <v>#REF!</v>
      </c>
      <c r="AQ14" s="139" t="e">
        <f t="shared" si="1"/>
        <v>#REF!</v>
      </c>
      <c r="AR14" s="159" t="e">
        <f t="shared" si="2"/>
        <v>#REF!</v>
      </c>
      <c r="AS14" s="160" t="e">
        <f t="shared" si="3"/>
        <v>#REF!</v>
      </c>
      <c r="AT14" s="28"/>
      <c r="AZ14" s="9" t="s">
        <v>1841</v>
      </c>
    </row>
    <row r="15" spans="1:52" s="163" customFormat="1" ht="24" customHeight="1" x14ac:dyDescent="0.25">
      <c r="A15" s="110" t="s">
        <v>257</v>
      </c>
      <c r="B15" s="110" t="s">
        <v>262</v>
      </c>
      <c r="C15" s="110" t="s">
        <v>133</v>
      </c>
      <c r="D15" s="110" t="s">
        <v>137</v>
      </c>
      <c r="E15" s="161" t="s">
        <v>141</v>
      </c>
      <c r="F15" s="162">
        <v>0.4</v>
      </c>
      <c r="G15" s="156" t="e">
        <f>(SUMIF(#REF!,$A15,#REF!)/60)</f>
        <v>#REF!</v>
      </c>
      <c r="H15" s="156" t="e">
        <f>F15*IF($C15="TA io",$H$72,IF($C15="MH",$H$73,$H$71))*#REF!</f>
        <v>#REF!</v>
      </c>
      <c r="I15" s="162">
        <v>0.4</v>
      </c>
      <c r="J15" s="156" t="e">
        <f>(SUMIF(#REF!,$A15,#REF!)/60)</f>
        <v>#REF!</v>
      </c>
      <c r="K15" s="156" t="e">
        <f>I15*IF($C15="TA io",$H$72,IF($C15="MH",$H$73,$H$71))*#REF!</f>
        <v>#REF!</v>
      </c>
      <c r="L15" s="162">
        <v>0.4</v>
      </c>
      <c r="M15" s="156" t="e">
        <f>(SUMIF(#REF!,$A15,#REF!)/60)</f>
        <v>#REF!</v>
      </c>
      <c r="N15" s="156" t="e">
        <f>L15*IF($C15="TA io",$H$72,IF($C15="MH",$H$73,$H$71))*#REF!</f>
        <v>#REF!</v>
      </c>
      <c r="O15" s="162">
        <v>0.4</v>
      </c>
      <c r="P15" s="156" t="e">
        <f>(SUMIF(#REF!,$A15,#REF!)/60)</f>
        <v>#REF!</v>
      </c>
      <c r="Q15" s="156" t="e">
        <f>O15*IF($C15="TA io",$H$72,IF($C15="MH",$H$73,$H$71))*#REF!</f>
        <v>#REF!</v>
      </c>
      <c r="R15" s="162">
        <v>0.4</v>
      </c>
      <c r="S15" s="156" t="e">
        <f>(SUMIF(#REF!,$A15,#REF!)/60)</f>
        <v>#REF!</v>
      </c>
      <c r="T15" s="156" t="e">
        <f>R15*IF($C15="TA io",$H$72,IF($C15="MH",$H$73,$H$71))*#REF!</f>
        <v>#REF!</v>
      </c>
      <c r="U15" s="162">
        <v>0.4</v>
      </c>
      <c r="V15" s="156" t="e">
        <f>(SUMIF(#REF!,$A15,#REF!)/60)</f>
        <v>#REF!</v>
      </c>
      <c r="W15" s="156" t="e">
        <f>U15*IF($C15="TA io",$H$72,IF($C15="MH",$H$73,$H$71))*#REF!</f>
        <v>#REF!</v>
      </c>
      <c r="X15" s="162">
        <v>0.4</v>
      </c>
      <c r="Y15" s="156" t="e">
        <f>(SUMIF(#REF!,$A15,#REF!)/60)</f>
        <v>#REF!</v>
      </c>
      <c r="Z15" s="156" t="e">
        <f>X15*IF($C15="TA io",$H$72,IF($C15="MH",$H$73,$H$71))*#REF!</f>
        <v>#REF!</v>
      </c>
      <c r="AA15" s="128">
        <v>0.4</v>
      </c>
      <c r="AB15" s="156" t="e">
        <f>SUMIF(#REF!,A15,#REF!)/60</f>
        <v>#REF!</v>
      </c>
      <c r="AC15" s="156" t="e">
        <f>AA15*IF($C15="TA io",$H$72,IF($C15="MH",$H$73,$H$71))*#REF!</f>
        <v>#REF!</v>
      </c>
      <c r="AD15" s="128">
        <v>0.4</v>
      </c>
      <c r="AE15" s="156" t="e">
        <f>(SUMIF(#REF!,$A15,#REF!)/60)</f>
        <v>#REF!</v>
      </c>
      <c r="AF15" s="156" t="e">
        <f>AD15*IF($C15="TA io",$H$72,IF($C15="MH",$H$73,$H$71))*#REF!</f>
        <v>#REF!</v>
      </c>
      <c r="AG15" s="128">
        <v>0.4</v>
      </c>
      <c r="AH15" s="156" t="e">
        <f>(SUMIF(#REF!,$A15,#REF!)/60)</f>
        <v>#REF!</v>
      </c>
      <c r="AI15" s="156" t="e">
        <f>AG15*IF($C15="TA io",$H$72,IF($C15="MH",$H$73,$H$71))*#REF!</f>
        <v>#REF!</v>
      </c>
      <c r="AJ15" s="128">
        <v>0.4</v>
      </c>
      <c r="AK15" s="156" t="e">
        <f>(SUMIF(#REF!,$A15,#REF!)/60)</f>
        <v>#REF!</v>
      </c>
      <c r="AL15" s="156" t="e">
        <f>AJ15*IF($C15="TA io",$H$72,IF($C15="MH",$H$73,$H$71))*#REF!</f>
        <v>#REF!</v>
      </c>
      <c r="AM15" s="162">
        <v>0.5</v>
      </c>
      <c r="AN15" s="156" t="e">
        <f>(SUMIF(#REF!,$A15,#REF!)/60)</f>
        <v>#REF!</v>
      </c>
      <c r="AO15" s="156" t="e">
        <f>AM15*IF($C15="TA io",$H$72,IF($C15="MH",$H$73,$H$71))*#REF!</f>
        <v>#REF!</v>
      </c>
      <c r="AP15" s="139" t="e">
        <f t="shared" si="0"/>
        <v>#REF!</v>
      </c>
      <c r="AQ15" s="139" t="e">
        <f t="shared" si="1"/>
        <v>#REF!</v>
      </c>
      <c r="AR15" s="159" t="e">
        <f t="shared" ref="AR15" si="4">+AP15-AQ15</f>
        <v>#REF!</v>
      </c>
      <c r="AS15" s="140" t="e">
        <f t="shared" ref="AS15" si="5">+AR15/AQ15</f>
        <v>#REF!</v>
      </c>
      <c r="AT15" s="28"/>
      <c r="AU15" s="9"/>
      <c r="AV15" s="9"/>
      <c r="AW15" s="9"/>
    </row>
    <row r="16" spans="1:52" s="9" customFormat="1" ht="24" customHeight="1" x14ac:dyDescent="0.25">
      <c r="A16" s="110" t="s">
        <v>87</v>
      </c>
      <c r="B16" s="110" t="s">
        <v>171</v>
      </c>
      <c r="C16" s="110" t="s">
        <v>133</v>
      </c>
      <c r="D16" s="110" t="s">
        <v>137</v>
      </c>
      <c r="E16" s="161" t="s">
        <v>254</v>
      </c>
      <c r="F16" s="162">
        <v>0.4</v>
      </c>
      <c r="G16" s="156" t="e">
        <f>(SUMIF(#REF!,$A16,#REF!)/60)</f>
        <v>#REF!</v>
      </c>
      <c r="H16" s="156" t="e">
        <f>F16*IF($C16="TA io",$H$72,IF($C16="MH",$H$73,$H$71))*#REF!</f>
        <v>#REF!</v>
      </c>
      <c r="I16" s="162">
        <v>0.4</v>
      </c>
      <c r="J16" s="156" t="e">
        <f>(SUMIF(#REF!,$A16,#REF!)/60)</f>
        <v>#REF!</v>
      </c>
      <c r="K16" s="156" t="e">
        <f>I16*IF($C16="TA io",$H$72,IF($C16="MH",$H$73,$H$71))*#REF!</f>
        <v>#REF!</v>
      </c>
      <c r="L16" s="162">
        <v>0.4</v>
      </c>
      <c r="M16" s="156" t="e">
        <f>(SUMIF(#REF!,$A16,#REF!)/60)</f>
        <v>#REF!</v>
      </c>
      <c r="N16" s="156" t="e">
        <f>L16*IF($C16="TA io",$H$72,IF($C16="MH",$H$73,$H$71))*#REF!</f>
        <v>#REF!</v>
      </c>
      <c r="O16" s="162">
        <v>0.4</v>
      </c>
      <c r="P16" s="156" t="e">
        <f>(SUMIF(#REF!,$A16,#REF!)/60)</f>
        <v>#REF!</v>
      </c>
      <c r="Q16" s="156" t="e">
        <f>O16*IF($C16="TA io",$H$72,IF($C16="MH",$H$73,$H$71))*#REF!</f>
        <v>#REF!</v>
      </c>
      <c r="R16" s="162">
        <v>0.4</v>
      </c>
      <c r="S16" s="156" t="e">
        <f>(SUMIF(#REF!,$A16,#REF!)/60)</f>
        <v>#REF!</v>
      </c>
      <c r="T16" s="156" t="e">
        <f>R16*IF($C16="TA io",$H$72,IF($C16="MH",$H$73,$H$71))*#REF!</f>
        <v>#REF!</v>
      </c>
      <c r="U16" s="162">
        <v>0.4</v>
      </c>
      <c r="V16" s="156" t="e">
        <f>(SUMIF(#REF!,$A16,#REF!)/60)</f>
        <v>#REF!</v>
      </c>
      <c r="W16" s="156" t="e">
        <f>U16*IF($C16="TA io",$H$72,IF($C16="MH",$H$73,$H$71))*#REF!</f>
        <v>#REF!</v>
      </c>
      <c r="X16" s="162">
        <v>0.4</v>
      </c>
      <c r="Y16" s="156" t="e">
        <f>(SUMIF(#REF!,$A16,#REF!)/60)</f>
        <v>#REF!</v>
      </c>
      <c r="Z16" s="156" t="e">
        <f>X16*IF($C16="TA io",$H$72,IF($C16="MH",$H$73,$H$71))*#REF!</f>
        <v>#REF!</v>
      </c>
      <c r="AA16" s="162">
        <v>0</v>
      </c>
      <c r="AB16" s="156" t="e">
        <f>(SUMIF(#REF!,$A16,#REF!)/60)</f>
        <v>#REF!</v>
      </c>
      <c r="AC16" s="156" t="e">
        <f>AA16*IF($C16="TA io",$H$72,IF($C16="MH",$H$73,$H$71))*#REF!</f>
        <v>#REF!</v>
      </c>
      <c r="AD16" s="162">
        <v>0.15</v>
      </c>
      <c r="AE16" s="156" t="e">
        <f>(SUMIF(#REF!,$A16,#REF!)/60)</f>
        <v>#REF!</v>
      </c>
      <c r="AF16" s="156" t="e">
        <f>AD16*IF($C16="TA io",$H$72,IF($C16="MH",$H$73,$H$71))*#REF!</f>
        <v>#REF!</v>
      </c>
      <c r="AG16" s="128">
        <v>0.4</v>
      </c>
      <c r="AH16" s="156" t="e">
        <f>(SUMIF(#REF!,$A16,#REF!)/60)</f>
        <v>#REF!</v>
      </c>
      <c r="AI16" s="156" t="e">
        <f>AG16*IF($C16="TA io",$H$72,IF($C16="MH",$H$73,$H$71))*#REF!</f>
        <v>#REF!</v>
      </c>
      <c r="AJ16" s="128">
        <v>0.4</v>
      </c>
      <c r="AK16" s="156" t="e">
        <f>(SUMIF(#REF!,$A16,#REF!)/60)</f>
        <v>#REF!</v>
      </c>
      <c r="AL16" s="156" t="e">
        <f>AJ16*IF($C16="TA io",$H$72,IF($C16="MH",$H$73,$H$71))*#REF!</f>
        <v>#REF!</v>
      </c>
      <c r="AM16" s="162">
        <v>0.5</v>
      </c>
      <c r="AN16" s="156" t="e">
        <f>(SUMIF(#REF!,$A16,#REF!)/60)</f>
        <v>#REF!</v>
      </c>
      <c r="AO16" s="156" t="e">
        <f>AM16*IF($C16="TA io",$H$72,IF($C16="MH",$H$73,$H$71))*#REF!</f>
        <v>#REF!</v>
      </c>
      <c r="AP16" s="139" t="e">
        <f t="shared" si="0"/>
        <v>#REF!</v>
      </c>
      <c r="AQ16" s="139" t="e">
        <f t="shared" si="1"/>
        <v>#REF!</v>
      </c>
      <c r="AR16" s="159" t="e">
        <f>+AP16-AQ16</f>
        <v>#REF!</v>
      </c>
      <c r="AS16" s="140" t="e">
        <f>+AR16/AQ16</f>
        <v>#REF!</v>
      </c>
      <c r="AT16" s="28"/>
      <c r="AV16" s="9" t="s">
        <v>1253</v>
      </c>
      <c r="AZ16" s="9" t="s">
        <v>1830</v>
      </c>
    </row>
    <row r="17" spans="1:52" ht="24" customHeight="1" x14ac:dyDescent="0.25">
      <c r="A17" s="80" t="s">
        <v>111</v>
      </c>
      <c r="B17" s="80" t="s">
        <v>172</v>
      </c>
      <c r="C17" s="80" t="s">
        <v>255</v>
      </c>
      <c r="D17" s="80" t="s">
        <v>137</v>
      </c>
      <c r="E17" s="81" t="s">
        <v>254</v>
      </c>
      <c r="F17" s="82">
        <v>0.50319999999999998</v>
      </c>
      <c r="G17" s="83" t="e">
        <f>(SUMIF(#REF!,$A17,#REF!)/60)</f>
        <v>#REF!</v>
      </c>
      <c r="H17" s="83" t="e">
        <f>F17*IF($C17="TA io",$H$72,IF($C17="MH",$H$73,$H$71))*#REF!</f>
        <v>#REF!</v>
      </c>
      <c r="I17" s="82">
        <v>0.50319999999999998</v>
      </c>
      <c r="J17" s="83" t="e">
        <f>(SUMIF(#REF!,$A17,#REF!)/60)</f>
        <v>#REF!</v>
      </c>
      <c r="K17" s="83" t="e">
        <f>I17*IF($C17="TA io",$H$72,IF($C17="MH",$H$73,$H$71))*#REF!</f>
        <v>#REF!</v>
      </c>
      <c r="L17" s="82">
        <v>0.50319999999999998</v>
      </c>
      <c r="M17" s="83" t="e">
        <f>(SUMIF(#REF!,$A17,#REF!)/60)</f>
        <v>#REF!</v>
      </c>
      <c r="N17" s="83" t="e">
        <f>L17*IF($C17="TA io",$H$72,IF($C17="MH",$H$73,$H$71))*#REF!</f>
        <v>#REF!</v>
      </c>
      <c r="O17" s="82">
        <v>0.50319999999999998</v>
      </c>
      <c r="P17" s="83" t="e">
        <f>(SUMIF(#REF!,$A17,#REF!)/60)</f>
        <v>#REF!</v>
      </c>
      <c r="Q17" s="83" t="e">
        <f>O17*IF($C17="TA io",$H$72,IF($C17="MH",$H$73,$H$71))*#REF!</f>
        <v>#REF!</v>
      </c>
      <c r="R17" s="82">
        <v>0.50319999999999998</v>
      </c>
      <c r="S17" s="83" t="e">
        <f>(SUMIF(#REF!,$A17,#REF!)/60)</f>
        <v>#REF!</v>
      </c>
      <c r="T17" s="83" t="e">
        <f>R17*IF($C17="TA io",$H$72,IF($C17="MH",$H$73,$H$71))*#REF!</f>
        <v>#REF!</v>
      </c>
      <c r="U17" s="82">
        <v>0.50319999999999998</v>
      </c>
      <c r="V17" s="83" t="e">
        <f>(SUMIF(#REF!,$A17,#REF!)/60)</f>
        <v>#REF!</v>
      </c>
      <c r="W17" s="83" t="e">
        <f>U17*IF($C17="TA io",$H$72,IF($C17="MH",$H$73,$H$71))*#REF!</f>
        <v>#REF!</v>
      </c>
      <c r="X17" s="82">
        <v>0.50319999999999998</v>
      </c>
      <c r="Y17" s="83" t="e">
        <f>(SUMIF(#REF!,$A17,#REF!)/60)</f>
        <v>#REF!</v>
      </c>
      <c r="Z17" s="83" t="e">
        <f>X17*IF($C17="TA io",$H$72,IF($C17="MH",$H$73,$H$71))*#REF!</f>
        <v>#REF!</v>
      </c>
      <c r="AA17" s="84">
        <v>0.5</v>
      </c>
      <c r="AB17" s="83" t="e">
        <f>SUMIF(#REF!,A17,#REF!)/60</f>
        <v>#REF!</v>
      </c>
      <c r="AC17" s="83" t="e">
        <f>AA17*IF($C17="TA io",$H$72,IF($C17="MH",$H$73,$H$71))*#REF!</f>
        <v>#REF!</v>
      </c>
      <c r="AD17" s="84">
        <v>0.5</v>
      </c>
      <c r="AE17" s="83" t="e">
        <f>(SUMIF(#REF!,$A17,#REF!)/60)</f>
        <v>#REF!</v>
      </c>
      <c r="AF17" s="83" t="e">
        <f>AD17*IF($C17="TA io",$H$72,IF($C17="MH",$H$73,$H$71))*#REF!</f>
        <v>#REF!</v>
      </c>
      <c r="AG17" s="84">
        <v>0.5</v>
      </c>
      <c r="AH17" s="83" t="e">
        <f>(SUMIF(#REF!,$A17,#REF!)/60)</f>
        <v>#REF!</v>
      </c>
      <c r="AI17" s="83" t="e">
        <f>AG17*IF($C17="TA io",$H$72,IF($C17="MH",$H$73,$H$71))*#REF!</f>
        <v>#REF!</v>
      </c>
      <c r="AJ17" s="84">
        <v>0.5</v>
      </c>
      <c r="AK17" s="83" t="e">
        <f>(SUMIF(#REF!,$A17,#REF!)/60)</f>
        <v>#REF!</v>
      </c>
      <c r="AL17" s="83" t="e">
        <f>AJ17*IF($C17="TA io",$H$72,IF($C17="MH",$H$73,$H$71))*#REF!</f>
        <v>#REF!</v>
      </c>
      <c r="AM17" s="82">
        <v>0.5</v>
      </c>
      <c r="AN17" s="83" t="e">
        <f>(SUMIF(#REF!,$A17,#REF!)/60)</f>
        <v>#REF!</v>
      </c>
      <c r="AO17" s="83" t="e">
        <f>AM17*IF($C17="TA io",$H$72,IF($C17="MH",$H$73,$H$71))*#REF!</f>
        <v>#REF!</v>
      </c>
      <c r="AP17" s="85" t="e">
        <f t="shared" si="0"/>
        <v>#REF!</v>
      </c>
      <c r="AQ17" s="85" t="e">
        <f t="shared" si="1"/>
        <v>#REF!</v>
      </c>
      <c r="AR17" s="101" t="e">
        <f>+AP17-AQ17</f>
        <v>#REF!</v>
      </c>
      <c r="AS17" s="102" t="e">
        <f>+AR17/AQ17</f>
        <v>#REF!</v>
      </c>
      <c r="AV17" s="6" t="s">
        <v>1249</v>
      </c>
      <c r="AX17" s="7"/>
    </row>
    <row r="18" spans="1:52" ht="24" customHeight="1" x14ac:dyDescent="0.25">
      <c r="A18" s="67" t="s">
        <v>1857</v>
      </c>
      <c r="B18" s="80" t="s">
        <v>1820</v>
      </c>
      <c r="C18" s="80" t="s">
        <v>133</v>
      </c>
      <c r="D18" s="80" t="s">
        <v>137</v>
      </c>
      <c r="E18" s="81" t="s">
        <v>254</v>
      </c>
      <c r="F18" s="82"/>
      <c r="G18" s="83"/>
      <c r="H18" s="83"/>
      <c r="I18" s="82"/>
      <c r="J18" s="83"/>
      <c r="K18" s="83"/>
      <c r="L18" s="82"/>
      <c r="M18" s="83"/>
      <c r="N18" s="83"/>
      <c r="O18" s="82"/>
      <c r="P18" s="83" t="e">
        <f>(SUMIF(#REF!,$A18,#REF!)/60)</f>
        <v>#REF!</v>
      </c>
      <c r="Q18" s="83"/>
      <c r="R18" s="82"/>
      <c r="S18" s="83"/>
      <c r="T18" s="83"/>
      <c r="U18" s="82"/>
      <c r="V18" s="83" t="e">
        <f>(SUMIF(#REF!,$A18,#REF!)/60)</f>
        <v>#REF!</v>
      </c>
      <c r="W18" s="83"/>
      <c r="X18" s="82">
        <v>0</v>
      </c>
      <c r="Y18" s="83" t="e">
        <f>(SUMIF(#REF!,$A18,#REF!)/60)</f>
        <v>#REF!</v>
      </c>
      <c r="Z18" s="83" t="e">
        <f>X18*IF($C18="TA io",$H$80,IF($C18="MH",$H$81,$H$79))*#REF!</f>
        <v>#REF!</v>
      </c>
      <c r="AA18" s="84">
        <v>0</v>
      </c>
      <c r="AB18" s="83" t="e">
        <f>SUMIF(#REF!,A18,#REF!)/60</f>
        <v>#REF!</v>
      </c>
      <c r="AC18" s="83" t="e">
        <f>AA18*IF($C18="TA io",$H$80,IF($C18="MH",$H$81,$H$79))*#REF!</f>
        <v>#REF!</v>
      </c>
      <c r="AD18" s="84"/>
      <c r="AE18" s="83" t="e">
        <f>(SUMIF(#REF!,$A18,#REF!)/60)</f>
        <v>#REF!</v>
      </c>
      <c r="AF18" s="83" t="e">
        <f>AD18*IF($C18="TA io",$H$72,IF($C18="MH",$H$73,$H$71))*#REF!</f>
        <v>#REF!</v>
      </c>
      <c r="AG18" s="84">
        <v>0.2</v>
      </c>
      <c r="AH18" s="83" t="e">
        <f>(SUMIF(#REF!,$A18,#REF!)/60)</f>
        <v>#REF!</v>
      </c>
      <c r="AI18" s="83" t="e">
        <f>AG18*IF($C18="TA io",$H$72,IF($C18="MH",$H$73,$H$71))*#REF!</f>
        <v>#REF!</v>
      </c>
      <c r="AJ18" s="84">
        <v>0.2</v>
      </c>
      <c r="AK18" s="83" t="e">
        <f>(SUMIF(#REF!,$A18,#REF!)/60)</f>
        <v>#REF!</v>
      </c>
      <c r="AL18" s="83" t="e">
        <f>AJ18*IF($C18="TA io",$H$72,IF($C18="MH",$H$73,$H$71))*#REF!</f>
        <v>#REF!</v>
      </c>
      <c r="AM18" s="82">
        <v>0.5</v>
      </c>
      <c r="AN18" s="83" t="e">
        <f>(SUMIF(#REF!,$A18,#REF!)/60)</f>
        <v>#REF!</v>
      </c>
      <c r="AO18" s="83" t="e">
        <f>AM18*IF($C18="TA io",$H$72,IF($C18="MH",$H$73,$H$71))*#REF!</f>
        <v>#REF!</v>
      </c>
      <c r="AP18" s="119" t="e">
        <f t="shared" si="0"/>
        <v>#REF!</v>
      </c>
      <c r="AQ18" s="85" t="e">
        <f t="shared" si="1"/>
        <v>#REF!</v>
      </c>
      <c r="AR18" s="85" t="e">
        <f>+G18+J18+M18+P18+S18+V18+Y18+AB18+AE18</f>
        <v>#REF!</v>
      </c>
      <c r="AS18" s="85" t="e">
        <f>+H18+K18+N18+Q18+T18+W18+Z18+AC18+AF18</f>
        <v>#REF!</v>
      </c>
      <c r="AT18" s="101" t="e">
        <f t="shared" ref="AT18" si="6">+AR18-AS18</f>
        <v>#REF!</v>
      </c>
      <c r="AU18" s="102" t="e">
        <f t="shared" ref="AU18" si="7">+AT18/AS18</f>
        <v>#REF!</v>
      </c>
      <c r="AV18" s="74"/>
      <c r="AW18" s="121" t="e">
        <f>+AR18-AS18</f>
        <v>#REF!</v>
      </c>
      <c r="AX18" s="93" t="e">
        <f t="shared" ref="AX18" si="8">+AW18/AS18</f>
        <v>#REF!</v>
      </c>
    </row>
    <row r="19" spans="1:52" ht="24" customHeight="1" x14ac:dyDescent="0.25">
      <c r="A19" s="80" t="s">
        <v>112</v>
      </c>
      <c r="B19" s="80" t="s">
        <v>167</v>
      </c>
      <c r="C19" s="80" t="s">
        <v>133</v>
      </c>
      <c r="D19" s="80" t="s">
        <v>76</v>
      </c>
      <c r="E19" s="81" t="s">
        <v>141</v>
      </c>
      <c r="F19" s="82">
        <v>0.3</v>
      </c>
      <c r="G19" s="83" t="e">
        <f>(SUMIF(#REF!,$A19,#REF!)/60)</f>
        <v>#REF!</v>
      </c>
      <c r="H19" s="83" t="e">
        <f>F19*IF($C19="TA io",$H$72,IF($C19="MH",$H$73,$H$71))*#REF!</f>
        <v>#REF!</v>
      </c>
      <c r="I19" s="82">
        <v>0.3</v>
      </c>
      <c r="J19" s="83" t="e">
        <f>(SUMIF(#REF!,$A19,#REF!)/60)</f>
        <v>#REF!</v>
      </c>
      <c r="K19" s="83" t="e">
        <f>I19*IF($C19="TA io",$H$72,IF($C19="MH",$H$73,$H$71))*#REF!</f>
        <v>#REF!</v>
      </c>
      <c r="L19" s="82">
        <v>0.3</v>
      </c>
      <c r="M19" s="83" t="e">
        <f>(SUMIF(#REF!,$A19,#REF!)/60)</f>
        <v>#REF!</v>
      </c>
      <c r="N19" s="83" t="e">
        <f>L19*IF($C19="TA io",$H$72,IF($C19="MH",$H$73,$H$71))*#REF!</f>
        <v>#REF!</v>
      </c>
      <c r="O19" s="82">
        <v>0.3</v>
      </c>
      <c r="P19" s="83" t="e">
        <f>(SUMIF(#REF!,$A19,#REF!)/60)</f>
        <v>#REF!</v>
      </c>
      <c r="Q19" s="83" t="e">
        <f>O19*IF($C19="TA io",$H$72,IF($C19="MH",$H$73,$H$71))*#REF!</f>
        <v>#REF!</v>
      </c>
      <c r="R19" s="82">
        <v>0.3</v>
      </c>
      <c r="S19" s="83" t="e">
        <f>(SUMIF(#REF!,$A19,#REF!)/60)</f>
        <v>#REF!</v>
      </c>
      <c r="T19" s="83" t="e">
        <f>R19*IF($C19="TA io",$H$72,IF($C19="MH",$H$73,$H$71))*#REF!</f>
        <v>#REF!</v>
      </c>
      <c r="U19" s="82">
        <v>0.3</v>
      </c>
      <c r="V19" s="83" t="e">
        <f>(SUMIF(#REF!,$A19,#REF!)/60)</f>
        <v>#REF!</v>
      </c>
      <c r="W19" s="83" t="e">
        <f>U19*IF($C19="TA io",$H$72,IF($C19="MH",$H$73,$H$71))*#REF!</f>
        <v>#REF!</v>
      </c>
      <c r="X19" s="82">
        <v>0.3</v>
      </c>
      <c r="Y19" s="83" t="e">
        <f>(SUMIF(#REF!,$A19,#REF!)/60)</f>
        <v>#REF!</v>
      </c>
      <c r="Z19" s="83" t="e">
        <f>X19*IF($C19="TA io",$H$72,IF($C19="MH",$H$73,$H$71))*#REF!</f>
        <v>#REF!</v>
      </c>
      <c r="AA19" s="84">
        <v>0.3</v>
      </c>
      <c r="AB19" s="83" t="e">
        <f>(SUMIF(#REF!,$A19,#REF!)/60)</f>
        <v>#REF!</v>
      </c>
      <c r="AC19" s="83" t="e">
        <f>AA19*IF($C19="TA io",$H$72,IF($C19="MH",$H$73,$H$71))*#REF!</f>
        <v>#REF!</v>
      </c>
      <c r="AD19" s="84">
        <v>0.3</v>
      </c>
      <c r="AE19" s="83" t="e">
        <f>(SUMIF(#REF!,$A19,#REF!)/60)</f>
        <v>#REF!</v>
      </c>
      <c r="AF19" s="83" t="e">
        <f>AD19*IF($C19="TA io",$H$72,IF($C19="MH",$H$73,$H$71))*#REF!</f>
        <v>#REF!</v>
      </c>
      <c r="AG19" s="84">
        <v>0.3</v>
      </c>
      <c r="AH19" s="83" t="e">
        <f>(SUMIF(#REF!,$A19,#REF!)/60)</f>
        <v>#REF!</v>
      </c>
      <c r="AI19" s="83" t="e">
        <f>AG19*IF($C19="TA io",$H$72,IF($C19="MH",$H$73,$H$71))*#REF!</f>
        <v>#REF!</v>
      </c>
      <c r="AJ19" s="84">
        <v>0.3</v>
      </c>
      <c r="AK19" s="83" t="e">
        <f>(SUMIF(#REF!,$A19,#REF!)/60)</f>
        <v>#REF!</v>
      </c>
      <c r="AL19" s="83" t="e">
        <f>AJ19*IF($C19="TA io",$H$72,IF($C19="MH",$H$73,$H$71))*#REF!</f>
        <v>#REF!</v>
      </c>
      <c r="AM19" s="82">
        <v>0.5</v>
      </c>
      <c r="AN19" s="83" t="e">
        <f>(SUMIF(#REF!,$A19,#REF!)/60)</f>
        <v>#REF!</v>
      </c>
      <c r="AO19" s="83" t="e">
        <f>AM19*IF($C19="TA io",$H$72,IF($C19="MH",$H$73,$H$71))*#REF!</f>
        <v>#REF!</v>
      </c>
      <c r="AP19" s="85" t="e">
        <f t="shared" si="0"/>
        <v>#REF!</v>
      </c>
      <c r="AQ19" s="85" t="e">
        <f t="shared" si="1"/>
        <v>#REF!</v>
      </c>
      <c r="AR19" s="101" t="e">
        <f t="shared" si="2"/>
        <v>#REF!</v>
      </c>
      <c r="AS19" s="102" t="e">
        <f t="shared" si="3"/>
        <v>#REF!</v>
      </c>
    </row>
    <row r="20" spans="1:52" s="9" customFormat="1" ht="24" customHeight="1" x14ac:dyDescent="0.25">
      <c r="A20" s="80" t="s">
        <v>236</v>
      </c>
      <c r="B20" s="80" t="s">
        <v>162</v>
      </c>
      <c r="C20" s="80" t="s">
        <v>133</v>
      </c>
      <c r="D20" s="80" t="s">
        <v>76</v>
      </c>
      <c r="E20" s="81" t="s">
        <v>141</v>
      </c>
      <c r="F20" s="82">
        <v>0</v>
      </c>
      <c r="G20" s="83" t="e">
        <f>(SUMIF(#REF!,$A20,#REF!)/60)</f>
        <v>#REF!</v>
      </c>
      <c r="H20" s="83" t="e">
        <f>F20*IF($C20="TA io",$H$72,IF($C20="MH",$H$73,$H$71))*#REF!</f>
        <v>#REF!</v>
      </c>
      <c r="I20" s="82">
        <v>0.2</v>
      </c>
      <c r="J20" s="83" t="e">
        <f>(SUMIF(#REF!,$A20,#REF!)/60)</f>
        <v>#REF!</v>
      </c>
      <c r="K20" s="83" t="e">
        <f>I20*IF($C20="TA io",$H$72,IF($C20="MH",$H$73,$H$71))*#REF!</f>
        <v>#REF!</v>
      </c>
      <c r="L20" s="82">
        <v>0.2</v>
      </c>
      <c r="M20" s="83" t="e">
        <f>(SUMIF(#REF!,$A20,#REF!)/60)</f>
        <v>#REF!</v>
      </c>
      <c r="N20" s="83" t="e">
        <f>L20*IF($C20="TA io",$H$72,IF($C20="MH",$H$73,$H$71))*#REF!</f>
        <v>#REF!</v>
      </c>
      <c r="O20" s="82">
        <v>0.2</v>
      </c>
      <c r="P20" s="83" t="e">
        <f>(SUMIF(#REF!,$A20,#REF!)/60)</f>
        <v>#REF!</v>
      </c>
      <c r="Q20" s="83" t="e">
        <f>O20*IF($C20="TA io",$H$72,IF($C20="MH",$H$73,$H$71))*#REF!</f>
        <v>#REF!</v>
      </c>
      <c r="R20" s="82">
        <v>0.2</v>
      </c>
      <c r="S20" s="83" t="e">
        <f>(SUMIF(#REF!,$A20,#REF!)/60)</f>
        <v>#REF!</v>
      </c>
      <c r="T20" s="83" t="e">
        <f>R20*IF($C20="TA io",$H$72,IF($C20="MH",$H$73,$H$71))*#REF!</f>
        <v>#REF!</v>
      </c>
      <c r="U20" s="82">
        <v>0.2</v>
      </c>
      <c r="V20" s="83" t="e">
        <f>(SUMIF(#REF!,$A20,#REF!)/60)</f>
        <v>#REF!</v>
      </c>
      <c r="W20" s="83" t="e">
        <f>U20*IF($C20="TA io",$H$72,IF($C20="MH",$H$73,$H$71))*#REF!</f>
        <v>#REF!</v>
      </c>
      <c r="X20" s="82">
        <v>0.2</v>
      </c>
      <c r="Y20" s="83" t="e">
        <f>(SUMIF(#REF!,$A20,#REF!)/60)</f>
        <v>#REF!</v>
      </c>
      <c r="Z20" s="83" t="e">
        <f>X20*IF($C20="TA io",$H$72,IF($C20="MH",$H$73,$H$71))*#REF!</f>
        <v>#REF!</v>
      </c>
      <c r="AA20" s="84">
        <v>0.2</v>
      </c>
      <c r="AB20" s="83" t="e">
        <f>(SUMIF(#REF!,$A20,#REF!)/60)</f>
        <v>#REF!</v>
      </c>
      <c r="AC20" s="83" t="e">
        <f>AA20*IF($C20="TA io",$H$72,IF($C20="MH",$H$73,$H$71))*#REF!</f>
        <v>#REF!</v>
      </c>
      <c r="AD20" s="84">
        <v>0.3</v>
      </c>
      <c r="AE20" s="83" t="e">
        <f>(SUMIF(#REF!,$A20,#REF!)/60)</f>
        <v>#REF!</v>
      </c>
      <c r="AF20" s="83" t="e">
        <f>AD20*IF($C20="TA io",$H$72,IF($C20="MH",$H$73,$H$71))*#REF!</f>
        <v>#REF!</v>
      </c>
      <c r="AG20" s="84">
        <v>0.3</v>
      </c>
      <c r="AH20" s="83" t="e">
        <f>(SUMIF(#REF!,$A20,#REF!)/60)</f>
        <v>#REF!</v>
      </c>
      <c r="AI20" s="83" t="e">
        <f>AG20*IF($C20="TA io",$H$72,IF($C20="MH",$H$73,$H$71))*#REF!</f>
        <v>#REF!</v>
      </c>
      <c r="AJ20" s="84">
        <v>0.3</v>
      </c>
      <c r="AK20" s="83" t="e">
        <f>(SUMIF(#REF!,$A20,#REF!)/60)</f>
        <v>#REF!</v>
      </c>
      <c r="AL20" s="83" t="e">
        <f>AJ20*IF($C20="TA io",$H$72,IF($C20="MH",$H$73,$H$71))*#REF!</f>
        <v>#REF!</v>
      </c>
      <c r="AM20" s="82">
        <v>0.5</v>
      </c>
      <c r="AN20" s="83" t="e">
        <f>(SUMIF(#REF!,$A20,#REF!)/60)</f>
        <v>#REF!</v>
      </c>
      <c r="AO20" s="83" t="e">
        <f>AM20*IF($C20="TA io",$H$72,IF($C20="MH",$H$73,$H$71))*#REF!</f>
        <v>#REF!</v>
      </c>
      <c r="AP20" s="85" t="e">
        <f t="shared" si="0"/>
        <v>#REF!</v>
      </c>
      <c r="AQ20" s="85" t="e">
        <f t="shared" si="1"/>
        <v>#REF!</v>
      </c>
      <c r="AR20" s="101" t="e">
        <f t="shared" si="2"/>
        <v>#REF!</v>
      </c>
      <c r="AS20" s="102" t="e">
        <f t="shared" si="3"/>
        <v>#REF!</v>
      </c>
      <c r="AT20" s="29"/>
      <c r="AU20" s="6" t="s">
        <v>1052</v>
      </c>
      <c r="AV20" s="6"/>
      <c r="AW20" s="6"/>
      <c r="AX20" s="6"/>
    </row>
    <row r="21" spans="1:52" ht="24" customHeight="1" x14ac:dyDescent="0.25">
      <c r="A21" s="80" t="s">
        <v>155</v>
      </c>
      <c r="B21" s="80" t="s">
        <v>165</v>
      </c>
      <c r="C21" s="80" t="s">
        <v>133</v>
      </c>
      <c r="D21" s="80" t="s">
        <v>76</v>
      </c>
      <c r="E21" s="81" t="s">
        <v>141</v>
      </c>
      <c r="F21" s="82">
        <v>0.6</v>
      </c>
      <c r="G21" s="83" t="e">
        <f>(SUMIF(#REF!,$A21,#REF!)/60)</f>
        <v>#REF!</v>
      </c>
      <c r="H21" s="83" t="e">
        <f>F21*IF($C21="TA io",$H$72,IF($C21="MH",$H$73,$H$71))*#REF!</f>
        <v>#REF!</v>
      </c>
      <c r="I21" s="82">
        <v>0.6</v>
      </c>
      <c r="J21" s="83" t="e">
        <f>(SUMIF(#REF!,$A21,#REF!)/60)</f>
        <v>#REF!</v>
      </c>
      <c r="K21" s="83" t="e">
        <f>I21*IF($C21="TA io",$H$72,IF($C21="MH",$H$73,$H$71))*#REF!</f>
        <v>#REF!</v>
      </c>
      <c r="L21" s="82">
        <v>0.6</v>
      </c>
      <c r="M21" s="83" t="e">
        <f>(SUMIF(#REF!,$A21,#REF!)/60)</f>
        <v>#REF!</v>
      </c>
      <c r="N21" s="83" t="e">
        <f>L21*IF($C21="TA io",$H$72,IF($C21="MH",$H$73,$H$71))*#REF!</f>
        <v>#REF!</v>
      </c>
      <c r="O21" s="82">
        <v>0.6</v>
      </c>
      <c r="P21" s="83" t="e">
        <f>(SUMIF(#REF!,$A21,#REF!)/60)</f>
        <v>#REF!</v>
      </c>
      <c r="Q21" s="83" t="e">
        <f>O21*IF($C21="TA io",$H$72,IF($C21="MH",$H$73,$H$71))*#REF!</f>
        <v>#REF!</v>
      </c>
      <c r="R21" s="82">
        <v>0.6</v>
      </c>
      <c r="S21" s="83" t="e">
        <f>(SUMIF(#REF!,$A21,#REF!)/60)</f>
        <v>#REF!</v>
      </c>
      <c r="T21" s="83" t="e">
        <f>R21*IF($C21="TA io",$H$72,IF($C21="MH",$H$73,$H$71))*#REF!</f>
        <v>#REF!</v>
      </c>
      <c r="U21" s="82">
        <v>0.6</v>
      </c>
      <c r="V21" s="83" t="e">
        <f>(SUMIF(#REF!,$A21,#REF!)/60)</f>
        <v>#REF!</v>
      </c>
      <c r="W21" s="83" t="e">
        <f>U21*IF($C21="TA io",$H$72,IF($C21="MH",$H$73,$H$71))*#REF!</f>
        <v>#REF!</v>
      </c>
      <c r="X21" s="82">
        <v>0.6</v>
      </c>
      <c r="Y21" s="83" t="e">
        <f>(SUMIF(#REF!,$A21,#REF!)/60)</f>
        <v>#REF!</v>
      </c>
      <c r="Z21" s="83" t="e">
        <f>X21*IF($C21="TA io",$H$72,IF($C21="MH",$H$73,$H$71))*#REF!</f>
        <v>#REF!</v>
      </c>
      <c r="AA21" s="84">
        <v>0.6</v>
      </c>
      <c r="AB21" s="83" t="e">
        <f>(SUMIF(#REF!,$A21,#REF!)/60)</f>
        <v>#REF!</v>
      </c>
      <c r="AC21" s="83" t="e">
        <f>AA21*IF($C21="TA io",$H$72,IF($C21="MH",$H$73,$H$71))*#REF!</f>
        <v>#REF!</v>
      </c>
      <c r="AD21" s="84">
        <v>0.6</v>
      </c>
      <c r="AE21" s="83" t="e">
        <f>(SUMIF(#REF!,$A21,#REF!)/60)</f>
        <v>#REF!</v>
      </c>
      <c r="AF21" s="83" t="e">
        <f>AD21*IF($C21="TA io",$H$72,IF($C21="MH",$H$73,$H$71))*#REF!</f>
        <v>#REF!</v>
      </c>
      <c r="AG21" s="84">
        <v>0.6</v>
      </c>
      <c r="AH21" s="83" t="e">
        <f>(SUMIF(#REF!,$A21,#REF!)/60)</f>
        <v>#REF!</v>
      </c>
      <c r="AI21" s="83" t="e">
        <f>AG21*IF($C21="TA io",$H$72,IF($C21="MH",$H$73,$H$71))*#REF!</f>
        <v>#REF!</v>
      </c>
      <c r="AJ21" s="84">
        <v>0.6</v>
      </c>
      <c r="AK21" s="83" t="e">
        <f>(SUMIF(#REF!,$A21,#REF!)/60)</f>
        <v>#REF!</v>
      </c>
      <c r="AL21" s="83" t="e">
        <f>AJ21*IF($C21="TA io",$H$72,IF($C21="MH",$H$73,$H$71))*#REF!</f>
        <v>#REF!</v>
      </c>
      <c r="AM21" s="82">
        <v>0.5</v>
      </c>
      <c r="AN21" s="83" t="e">
        <f>(SUMIF(#REF!,$A21,#REF!)/60)</f>
        <v>#REF!</v>
      </c>
      <c r="AO21" s="83" t="e">
        <f>AM21*IF($C21="TA io",$H$72,IF($C21="MH",$H$73,$H$71))*#REF!</f>
        <v>#REF!</v>
      </c>
      <c r="AP21" s="85" t="e">
        <f t="shared" si="0"/>
        <v>#REF!</v>
      </c>
      <c r="AQ21" s="85" t="e">
        <f t="shared" si="1"/>
        <v>#REF!</v>
      </c>
      <c r="AR21" s="101" t="e">
        <f t="shared" si="2"/>
        <v>#REF!</v>
      </c>
      <c r="AS21" s="102" t="e">
        <f t="shared" si="3"/>
        <v>#REF!</v>
      </c>
      <c r="AT21" s="29"/>
      <c r="AU21" s="6" t="s">
        <v>1064</v>
      </c>
    </row>
    <row r="22" spans="1:52" ht="24" customHeight="1" x14ac:dyDescent="0.25">
      <c r="A22" s="80" t="s">
        <v>256</v>
      </c>
      <c r="B22" s="80" t="s">
        <v>260</v>
      </c>
      <c r="C22" s="80" t="s">
        <v>133</v>
      </c>
      <c r="D22" s="80" t="s">
        <v>261</v>
      </c>
      <c r="E22" s="81" t="s">
        <v>261</v>
      </c>
      <c r="F22" s="82">
        <v>0.2</v>
      </c>
      <c r="G22" s="83" t="e">
        <f>(SUMIF(#REF!,$A22,#REF!)/60)</f>
        <v>#REF!</v>
      </c>
      <c r="H22" s="83" t="e">
        <f>F22*IF($C22="TA io",$H$72,IF($C22="MH",$H$73,$H$71))*#REF!</f>
        <v>#REF!</v>
      </c>
      <c r="I22" s="82">
        <v>0.2</v>
      </c>
      <c r="J22" s="83" t="e">
        <f>(SUMIF(#REF!,$A22,#REF!)/60)</f>
        <v>#REF!</v>
      </c>
      <c r="K22" s="83" t="e">
        <f>I22*IF($C22="TA io",$H$72,IF($C22="MH",$H$73,$H$71))*#REF!</f>
        <v>#REF!</v>
      </c>
      <c r="L22" s="82">
        <v>0.2</v>
      </c>
      <c r="M22" s="83" t="e">
        <f>(SUMIF(#REF!,$A22,#REF!)/60)</f>
        <v>#REF!</v>
      </c>
      <c r="N22" s="83" t="e">
        <f>L22*IF($C22="TA io",$H$72,IF($C22="MH",$H$73,$H$71))*#REF!</f>
        <v>#REF!</v>
      </c>
      <c r="O22" s="82">
        <v>0.2</v>
      </c>
      <c r="P22" s="83" t="e">
        <f>(SUMIF(#REF!,$A22,#REF!)/60)</f>
        <v>#REF!</v>
      </c>
      <c r="Q22" s="83" t="e">
        <f>O22*IF($C22="TA io",$H$72,IF($C22="MH",$H$73,$H$71))*#REF!</f>
        <v>#REF!</v>
      </c>
      <c r="R22" s="82">
        <v>0.2</v>
      </c>
      <c r="S22" s="83" t="e">
        <f>(SUMIF(#REF!,$A22,#REF!)/60)</f>
        <v>#REF!</v>
      </c>
      <c r="T22" s="83" t="e">
        <f>R22*IF($C22="TA io",$H$72,IF($C22="MH",$H$73,$H$71))*#REF!</f>
        <v>#REF!</v>
      </c>
      <c r="U22" s="82">
        <v>0.2</v>
      </c>
      <c r="V22" s="83" t="e">
        <f>(SUMIF(#REF!,$A22,#REF!)/60)</f>
        <v>#REF!</v>
      </c>
      <c r="W22" s="83" t="e">
        <f>U22*IF($C22="TA io",$H$72,IF($C22="MH",$H$73,$H$71))*#REF!</f>
        <v>#REF!</v>
      </c>
      <c r="X22" s="82">
        <v>0.2</v>
      </c>
      <c r="Y22" s="83" t="e">
        <f>(SUMIF(#REF!,$A22,#REF!)/60)</f>
        <v>#REF!</v>
      </c>
      <c r="Z22" s="83" t="e">
        <f>X22*IF($C22="TA io",$H$72,IF($C22="MH",$H$73,$H$71))*#REF!</f>
        <v>#REF!</v>
      </c>
      <c r="AA22" s="84">
        <v>0.2</v>
      </c>
      <c r="AB22" s="83" t="e">
        <f>SUMIF(#REF!,A22,#REF!)/60</f>
        <v>#REF!</v>
      </c>
      <c r="AC22" s="83" t="e">
        <f>AA22*IF($C22="TA io",$H$72,IF($C22="MH",$H$73,$H$71))*#REF!</f>
        <v>#REF!</v>
      </c>
      <c r="AD22" s="84">
        <v>0.2</v>
      </c>
      <c r="AE22" s="83" t="e">
        <f>(SUMIF(#REF!,$A22,#REF!)/60)</f>
        <v>#REF!</v>
      </c>
      <c r="AF22" s="83" t="e">
        <f>AD22*IF($C22="TA io",$H$72,IF($C22="MH",$H$73,$H$71))*#REF!</f>
        <v>#REF!</v>
      </c>
      <c r="AG22" s="84">
        <v>0.2</v>
      </c>
      <c r="AH22" s="83" t="e">
        <f>(SUMIF(#REF!,$A22,#REF!)/60)</f>
        <v>#REF!</v>
      </c>
      <c r="AI22" s="83" t="e">
        <f>AG22*IF($C22="TA io",$H$72,IF($C22="MH",$H$73,$H$71))*#REF!</f>
        <v>#REF!</v>
      </c>
      <c r="AJ22" s="84">
        <v>0.2</v>
      </c>
      <c r="AK22" s="83" t="e">
        <f>(SUMIF(#REF!,$A22,#REF!)/60)</f>
        <v>#REF!</v>
      </c>
      <c r="AL22" s="83" t="e">
        <f>AJ22*IF($C22="TA io",$H$72,IF($C22="MH",$H$73,$H$71))*#REF!</f>
        <v>#REF!</v>
      </c>
      <c r="AM22" s="82">
        <v>0.5</v>
      </c>
      <c r="AN22" s="83" t="e">
        <f>(SUMIF(#REF!,$A22,#REF!)/60)</f>
        <v>#REF!</v>
      </c>
      <c r="AO22" s="83" t="e">
        <f>AM22*IF($C22="TA io",$H$72,IF($C22="MH",$H$73,$H$71))*#REF!</f>
        <v>#REF!</v>
      </c>
      <c r="AP22" s="85" t="e">
        <f t="shared" si="0"/>
        <v>#REF!</v>
      </c>
      <c r="AQ22" s="85" t="e">
        <f t="shared" si="1"/>
        <v>#REF!</v>
      </c>
      <c r="AR22" s="101" t="e">
        <f t="shared" si="2"/>
        <v>#REF!</v>
      </c>
      <c r="AS22" s="102" t="e">
        <f t="shared" si="3"/>
        <v>#REF!</v>
      </c>
      <c r="AT22" s="28" t="s">
        <v>1000</v>
      </c>
      <c r="AU22" s="6" t="s">
        <v>1063</v>
      </c>
    </row>
    <row r="23" spans="1:52" ht="24" customHeight="1" x14ac:dyDescent="0.25">
      <c r="A23" s="80" t="s">
        <v>452</v>
      </c>
      <c r="B23" s="80" t="s">
        <v>461</v>
      </c>
      <c r="C23" s="80" t="s">
        <v>450</v>
      </c>
      <c r="D23" s="80" t="s">
        <v>136</v>
      </c>
      <c r="E23" s="81" t="s">
        <v>142</v>
      </c>
      <c r="F23" s="82">
        <v>0.43059999999999998</v>
      </c>
      <c r="G23" s="83" t="e">
        <f>(SUMIF(#REF!,$A23,#REF!)/60)</f>
        <v>#REF!</v>
      </c>
      <c r="H23" s="83" t="e">
        <f>F23*IF($C23="TA io",$H$72,IF($C23="MH",$H$73,$H$71))*#REF!</f>
        <v>#REF!</v>
      </c>
      <c r="I23" s="82">
        <v>0.43059999999999998</v>
      </c>
      <c r="J23" s="83" t="e">
        <f>(SUMIF(#REF!,$A23,#REF!)/60)</f>
        <v>#REF!</v>
      </c>
      <c r="K23" s="83" t="e">
        <f>I23*IF($C23="TA io",$H$72,IF($C23="MH",$H$73,$H$71))*#REF!</f>
        <v>#REF!</v>
      </c>
      <c r="L23" s="82">
        <v>0.43059999999999998</v>
      </c>
      <c r="M23" s="83" t="e">
        <f>(SUMIF(#REF!,$A23,#REF!)/60)</f>
        <v>#REF!</v>
      </c>
      <c r="N23" s="83" t="e">
        <f>L23*IF($C23="TA io",$H$72,IF($C23="MH",$H$73,$H$71))*#REF!</f>
        <v>#REF!</v>
      </c>
      <c r="O23" s="82">
        <v>0.43059999999999998</v>
      </c>
      <c r="P23" s="83" t="e">
        <f>(SUMIF(#REF!,$A23,#REF!)/60)</f>
        <v>#REF!</v>
      </c>
      <c r="Q23" s="83" t="e">
        <f>O23*IF($C23="TA io",$H$72,IF($C23="MH",$H$73,$H$71))*#REF!</f>
        <v>#REF!</v>
      </c>
      <c r="R23" s="82">
        <v>0.43059999999999998</v>
      </c>
      <c r="S23" s="83" t="e">
        <f>(SUMIF(#REF!,$A23,#REF!)/60)</f>
        <v>#REF!</v>
      </c>
      <c r="T23" s="83" t="e">
        <f>R23*IF($C23="TA io",$H$72,IF($C23="MH",$H$73,$H$71))*#REF!</f>
        <v>#REF!</v>
      </c>
      <c r="U23" s="82">
        <v>0.43059999999999998</v>
      </c>
      <c r="V23" s="83" t="e">
        <f>(SUMIF(#REF!,$A23,#REF!)/60)</f>
        <v>#REF!</v>
      </c>
      <c r="W23" s="83" t="e">
        <f>U23*IF($C23="TA io",$H$72,IF($C23="MH",$H$73,$H$71))*#REF!</f>
        <v>#REF!</v>
      </c>
      <c r="X23" s="82">
        <v>0.43059999999999998</v>
      </c>
      <c r="Y23" s="83" t="e">
        <f>(SUMIF(#REF!,$A23,#REF!)/60)</f>
        <v>#REF!</v>
      </c>
      <c r="Z23" s="83" t="e">
        <f>X23*IF($C23="TA io",$H$72,IF($C23="MH",$H$73,$H$71))*#REF!</f>
        <v>#REF!</v>
      </c>
      <c r="AA23" s="84">
        <v>0.43059999999999998</v>
      </c>
      <c r="AB23" s="83" t="e">
        <f>SUMIF(#REF!,A23,#REF!)/60</f>
        <v>#REF!</v>
      </c>
      <c r="AC23" s="83" t="e">
        <f>AA23*IF($C23="TA io",$H$72,IF($C23="MH",$H$73,$H$71))*#REF!</f>
        <v>#REF!</v>
      </c>
      <c r="AD23" s="84">
        <v>0.43059999999999998</v>
      </c>
      <c r="AE23" s="83" t="e">
        <f>(SUMIF(#REF!,$A23,#REF!)/60)</f>
        <v>#REF!</v>
      </c>
      <c r="AF23" s="83" t="e">
        <f>AD23*IF($C23="TA io",$H$72,IF($C23="MH",$H$73,$H$71))*#REF!</f>
        <v>#REF!</v>
      </c>
      <c r="AG23" s="84">
        <v>0.43059999999999998</v>
      </c>
      <c r="AH23" s="83" t="e">
        <f>(SUMIF(#REF!,$A23,#REF!)/60)</f>
        <v>#REF!</v>
      </c>
      <c r="AI23" s="83" t="e">
        <f>AG23*IF($C23="TA io",$H$72,IF($C23="MH",$H$73,$H$71))*#REF!</f>
        <v>#REF!</v>
      </c>
      <c r="AJ23" s="84">
        <v>0.43059999999999998</v>
      </c>
      <c r="AK23" s="83" t="e">
        <f>(SUMIF(#REF!,$A23,#REF!)/60)</f>
        <v>#REF!</v>
      </c>
      <c r="AL23" s="83" t="e">
        <f>AJ23*IF($C23="TA io",$H$72,IF($C23="MH",$H$73,$H$71))*#REF!</f>
        <v>#REF!</v>
      </c>
      <c r="AM23" s="82">
        <v>0.5</v>
      </c>
      <c r="AN23" s="83" t="e">
        <f>(SUMIF(#REF!,$A23,#REF!)/60)</f>
        <v>#REF!</v>
      </c>
      <c r="AO23" s="83" t="e">
        <f>AM23*IF($C23="TA io",$H$72,IF($C23="MH",$H$73,$H$71))*#REF!</f>
        <v>#REF!</v>
      </c>
      <c r="AP23" s="85" t="e">
        <f t="shared" si="0"/>
        <v>#REF!</v>
      </c>
      <c r="AQ23" s="85" t="e">
        <f t="shared" si="1"/>
        <v>#REF!</v>
      </c>
      <c r="AR23" s="101" t="e">
        <f t="shared" si="2"/>
        <v>#REF!</v>
      </c>
      <c r="AS23" s="102" t="e">
        <f t="shared" si="3"/>
        <v>#REF!</v>
      </c>
      <c r="AT23" s="29"/>
      <c r="AX23" s="7"/>
    </row>
    <row r="24" spans="1:52" ht="24" customHeight="1" x14ac:dyDescent="0.25">
      <c r="A24" s="80" t="s">
        <v>604</v>
      </c>
      <c r="B24" s="80" t="s">
        <v>676</v>
      </c>
      <c r="C24" s="80" t="s">
        <v>450</v>
      </c>
      <c r="D24" s="80" t="s">
        <v>137</v>
      </c>
      <c r="E24" s="81" t="s">
        <v>142</v>
      </c>
      <c r="F24" s="82">
        <v>0.4</v>
      </c>
      <c r="G24" s="83" t="e">
        <f>(SUMIF(#REF!,$A24,#REF!)/60)</f>
        <v>#REF!</v>
      </c>
      <c r="H24" s="83" t="e">
        <f>F24*IF($C24="TA io",$H$72,IF($C24="MH",$H$73,$H$71))*#REF!</f>
        <v>#REF!</v>
      </c>
      <c r="I24" s="82">
        <v>0.4</v>
      </c>
      <c r="J24" s="83" t="e">
        <f>(SUMIF(#REF!,$A24,#REF!)/60)</f>
        <v>#REF!</v>
      </c>
      <c r="K24" s="83" t="e">
        <f>I24*IF($C24="TA io",$H$72,IF($C24="MH",$H$73,$H$71))*#REF!</f>
        <v>#REF!</v>
      </c>
      <c r="L24" s="82">
        <v>0.4</v>
      </c>
      <c r="M24" s="83" t="e">
        <f>(SUMIF(#REF!,$A24,#REF!)/60)</f>
        <v>#REF!</v>
      </c>
      <c r="N24" s="83" t="e">
        <f>L24*IF($C24="TA io",$H$72,IF($C24="MH",$H$73,$H$71))*#REF!</f>
        <v>#REF!</v>
      </c>
      <c r="O24" s="82">
        <v>0.4</v>
      </c>
      <c r="P24" s="83" t="e">
        <f>(SUMIF(#REF!,$A24,#REF!)/60)</f>
        <v>#REF!</v>
      </c>
      <c r="Q24" s="83" t="e">
        <f>O24*IF($C24="TA io",$H$72,IF($C24="MH",$H$73,$H$71))*#REF!</f>
        <v>#REF!</v>
      </c>
      <c r="R24" s="82">
        <v>0.4</v>
      </c>
      <c r="S24" s="83" t="e">
        <f>(SUMIF(#REF!,$A24,#REF!)/60)</f>
        <v>#REF!</v>
      </c>
      <c r="T24" s="83" t="e">
        <f>R24*IF($C24="TA io",$H$72,IF($C24="MH",$H$73,$H$71))*#REF!</f>
        <v>#REF!</v>
      </c>
      <c r="U24" s="82">
        <v>0.4</v>
      </c>
      <c r="V24" s="83" t="e">
        <f>(SUMIF(#REF!,$A24,#REF!)/60)</f>
        <v>#REF!</v>
      </c>
      <c r="W24" s="83" t="e">
        <f>U24*IF($C24="TA io",$H$72,IF($C24="MH",$H$73,$H$71))*#REF!</f>
        <v>#REF!</v>
      </c>
      <c r="X24" s="82">
        <v>0.4</v>
      </c>
      <c r="Y24" s="83" t="e">
        <f>(SUMIF(#REF!,$A24,#REF!)/60)</f>
        <v>#REF!</v>
      </c>
      <c r="Z24" s="83" t="e">
        <f>X24*IF($C24="TA io",$H$72,IF($C24="MH",$H$73,$H$71))*#REF!</f>
        <v>#REF!</v>
      </c>
      <c r="AA24" s="84">
        <v>0.4</v>
      </c>
      <c r="AB24" s="83" t="e">
        <f>SUMIF(#REF!,A24,#REF!)/60</f>
        <v>#REF!</v>
      </c>
      <c r="AC24" s="83" t="e">
        <f>AA24*IF($C24="TA io",$H$72,IF($C24="MH",$H$73,$H$71))*#REF!</f>
        <v>#REF!</v>
      </c>
      <c r="AD24" s="84">
        <v>0.4</v>
      </c>
      <c r="AE24" s="83" t="e">
        <f>(SUMIF(#REF!,$A24,#REF!)/60)</f>
        <v>#REF!</v>
      </c>
      <c r="AF24" s="83" t="e">
        <f>AD24*IF($C24="TA io",$H$72,IF($C24="MH",$H$73,$H$71))*#REF!</f>
        <v>#REF!</v>
      </c>
      <c r="AG24" s="84">
        <v>0.4</v>
      </c>
      <c r="AH24" s="83" t="e">
        <f>(SUMIF(#REF!,$A24,#REF!)/60)</f>
        <v>#REF!</v>
      </c>
      <c r="AI24" s="83" t="e">
        <f>AG24*IF($C24="TA io",$H$72,IF($C24="MH",$H$73,$H$71))*#REF!</f>
        <v>#REF!</v>
      </c>
      <c r="AJ24" s="84">
        <v>0.4</v>
      </c>
      <c r="AK24" s="83" t="e">
        <f>(SUMIF(#REF!,$A24,#REF!)/60)</f>
        <v>#REF!</v>
      </c>
      <c r="AL24" s="83" t="e">
        <f>AJ24*IF($C24="TA io",$H$72,IF($C24="MH",$H$73,$H$71))*#REF!</f>
        <v>#REF!</v>
      </c>
      <c r="AM24" s="82">
        <v>0.5</v>
      </c>
      <c r="AN24" s="83" t="e">
        <f>(SUMIF(#REF!,$A24,#REF!)/60)</f>
        <v>#REF!</v>
      </c>
      <c r="AO24" s="83" t="e">
        <f>AM24*IF($C24="TA io",$H$72,IF($C24="MH",$H$73,$H$71))*#REF!</f>
        <v>#REF!</v>
      </c>
      <c r="AP24" s="85" t="e">
        <f t="shared" si="0"/>
        <v>#REF!</v>
      </c>
      <c r="AQ24" s="85" t="e">
        <f t="shared" si="1"/>
        <v>#REF!</v>
      </c>
      <c r="AR24" s="101" t="e">
        <f t="shared" si="2"/>
        <v>#REF!</v>
      </c>
      <c r="AS24" s="102" t="e">
        <f t="shared" si="3"/>
        <v>#REF!</v>
      </c>
      <c r="AT24" s="29"/>
      <c r="AX24" s="9"/>
      <c r="AY24" s="6" t="s">
        <v>1817</v>
      </c>
    </row>
    <row r="25" spans="1:52" ht="24" customHeight="1" x14ac:dyDescent="0.25">
      <c r="A25" s="80" t="s">
        <v>876</v>
      </c>
      <c r="B25" s="80" t="s">
        <v>888</v>
      </c>
      <c r="C25" s="80" t="s">
        <v>450</v>
      </c>
      <c r="D25" s="80" t="s">
        <v>889</v>
      </c>
      <c r="E25" s="81" t="s">
        <v>142</v>
      </c>
      <c r="F25" s="82">
        <v>0.2</v>
      </c>
      <c r="G25" s="83" t="e">
        <f>(SUMIF(#REF!,$A25,#REF!)/60)</f>
        <v>#REF!</v>
      </c>
      <c r="H25" s="83" t="e">
        <f>F25*IF($C25="TA io",$H$72,IF($C25="MH",$H$73,$H$71))*#REF!</f>
        <v>#REF!</v>
      </c>
      <c r="I25" s="82">
        <v>0.2</v>
      </c>
      <c r="J25" s="83" t="e">
        <f>(SUMIF(#REF!,$A25,#REF!)/60)</f>
        <v>#REF!</v>
      </c>
      <c r="K25" s="83" t="e">
        <f>I25*IF($C25="TA io",$H$72,IF($C25="MH",$H$73,$H$71))*#REF!</f>
        <v>#REF!</v>
      </c>
      <c r="L25" s="82">
        <v>0.2</v>
      </c>
      <c r="M25" s="83" t="e">
        <f>(SUMIF(#REF!,$A25,#REF!)/60)</f>
        <v>#REF!</v>
      </c>
      <c r="N25" s="83" t="e">
        <f>L25*IF($C25="TA io",$H$72,IF($C25="MH",$H$73,$H$71))*#REF!</f>
        <v>#REF!</v>
      </c>
      <c r="O25" s="82">
        <v>0.2</v>
      </c>
      <c r="P25" s="83" t="e">
        <f>(SUMIF(#REF!,$A25,#REF!)/60)</f>
        <v>#REF!</v>
      </c>
      <c r="Q25" s="83" t="e">
        <f>O25*IF($C25="TA io",$H$72,IF($C25="MH",$H$73,$H$71))*#REF!</f>
        <v>#REF!</v>
      </c>
      <c r="R25" s="82">
        <v>0.2</v>
      </c>
      <c r="S25" s="83" t="e">
        <f>(SUMIF(#REF!,$A25,#REF!)/60)</f>
        <v>#REF!</v>
      </c>
      <c r="T25" s="83" t="e">
        <f>R25*IF($C25="TA io",$H$72,IF($C25="MH",$H$73,$H$71))*#REF!</f>
        <v>#REF!</v>
      </c>
      <c r="U25" s="82">
        <v>0.2</v>
      </c>
      <c r="V25" s="83" t="e">
        <f>(SUMIF(#REF!,$A25,#REF!)/60)</f>
        <v>#REF!</v>
      </c>
      <c r="W25" s="83" t="e">
        <f>U25*IF($C25="TA io",$H$72,IF($C25="MH",$H$73,$H$71))*#REF!</f>
        <v>#REF!</v>
      </c>
      <c r="X25" s="82">
        <v>0</v>
      </c>
      <c r="Y25" s="83">
        <v>0</v>
      </c>
      <c r="Z25" s="83">
        <v>0</v>
      </c>
      <c r="AA25" s="84">
        <v>0</v>
      </c>
      <c r="AB25" s="83">
        <v>0</v>
      </c>
      <c r="AC25" s="83">
        <v>0</v>
      </c>
      <c r="AD25" s="84">
        <v>0</v>
      </c>
      <c r="AE25" s="83" t="e">
        <f>(SUMIF(#REF!,$A25,#REF!)/60)</f>
        <v>#REF!</v>
      </c>
      <c r="AF25" s="83" t="e">
        <f>AD25*IF($C25="TA io",$H$72,IF($C25="MH",$H$73,$H$71))*#REF!</f>
        <v>#REF!</v>
      </c>
      <c r="AG25" s="84">
        <v>0</v>
      </c>
      <c r="AH25" s="83" t="e">
        <f>(SUMIF(#REF!,$A25,#REF!)/60)</f>
        <v>#REF!</v>
      </c>
      <c r="AI25" s="83" t="e">
        <f>AG25*IF($C25="TA io",$H$72,IF($C25="MH",$H$73,$H$71))*#REF!</f>
        <v>#REF!</v>
      </c>
      <c r="AJ25" s="84">
        <v>0</v>
      </c>
      <c r="AK25" s="83" t="e">
        <f>(SUMIF(#REF!,$A25,#REF!)/60)</f>
        <v>#REF!</v>
      </c>
      <c r="AL25" s="83" t="e">
        <f>AJ25*IF($C25="TA io",$H$72,IF($C25="MH",$H$73,$H$71))*#REF!</f>
        <v>#REF!</v>
      </c>
      <c r="AM25" s="82">
        <v>0.5</v>
      </c>
      <c r="AN25" s="83" t="e">
        <f>(SUMIF(#REF!,$A25,#REF!)/60)</f>
        <v>#REF!</v>
      </c>
      <c r="AO25" s="83" t="e">
        <f>AM25*IF($C25="TA io",$H$72,IF($C25="MH",$H$73,$H$71))*#REF!</f>
        <v>#REF!</v>
      </c>
      <c r="AP25" s="85" t="e">
        <f t="shared" si="0"/>
        <v>#REF!</v>
      </c>
      <c r="AQ25" s="85" t="e">
        <f t="shared" si="1"/>
        <v>#REF!</v>
      </c>
      <c r="AR25" s="101" t="e">
        <f t="shared" si="2"/>
        <v>#REF!</v>
      </c>
      <c r="AS25" s="105" t="e">
        <f t="shared" si="3"/>
        <v>#REF!</v>
      </c>
      <c r="AT25" s="29"/>
      <c r="AV25" s="6" t="s">
        <v>1254</v>
      </c>
      <c r="AX25" s="6" t="s">
        <v>1815</v>
      </c>
    </row>
    <row r="26" spans="1:52" ht="24" customHeight="1" x14ac:dyDescent="0.25">
      <c r="A26" s="80" t="s">
        <v>1856</v>
      </c>
      <c r="B26" s="80" t="s">
        <v>1821</v>
      </c>
      <c r="C26" s="80" t="s">
        <v>450</v>
      </c>
      <c r="D26" s="80" t="s">
        <v>889</v>
      </c>
      <c r="E26" s="81" t="s">
        <v>142</v>
      </c>
      <c r="F26" s="82">
        <v>0</v>
      </c>
      <c r="G26" s="83" t="e">
        <f>(SUMIF(#REF!,$A26,#REF!)/60)</f>
        <v>#REF!</v>
      </c>
      <c r="H26" s="83" t="e">
        <f>F26*IF($C26="TA io",$H$86,IF($C26="MH",$H$87,$H$85))*#REF!</f>
        <v>#REF!</v>
      </c>
      <c r="I26" s="82">
        <v>0</v>
      </c>
      <c r="J26" s="83" t="e">
        <f>(SUMIF(#REF!,$A26,#REF!)/60)</f>
        <v>#REF!</v>
      </c>
      <c r="K26" s="83" t="e">
        <f>I26*IF($C26="TA io",$H$86,IF($C26="MH",$H$87,$H$85))*#REF!</f>
        <v>#REF!</v>
      </c>
      <c r="L26" s="82">
        <v>0</v>
      </c>
      <c r="M26" s="83" t="e">
        <f>(SUMIF(#REF!,$A26,#REF!)/60)</f>
        <v>#REF!</v>
      </c>
      <c r="N26" s="83" t="e">
        <f>L26*IF($C26="TA io",$H$86,IF($C26="MH",$H$87,$H$85))*#REF!</f>
        <v>#REF!</v>
      </c>
      <c r="O26" s="82">
        <v>0</v>
      </c>
      <c r="P26" s="83" t="e">
        <f>(SUMIF(#REF!,$A26,#REF!)/60)</f>
        <v>#REF!</v>
      </c>
      <c r="Q26" s="83" t="e">
        <f>O26*IF($C26="TA io",$H$86,IF($C26="MH",$H$87,$H$85))*#REF!</f>
        <v>#REF!</v>
      </c>
      <c r="R26" s="82">
        <v>0</v>
      </c>
      <c r="S26" s="83" t="e">
        <f>(SUMIF(#REF!,$A26,#REF!)/60)</f>
        <v>#REF!</v>
      </c>
      <c r="T26" s="83" t="e">
        <f>R26*IF($C26="TA io",$H$86,IF($C26="MH",$H$87,$H$85))*#REF!</f>
        <v>#REF!</v>
      </c>
      <c r="U26" s="82">
        <v>0</v>
      </c>
      <c r="V26" s="83" t="e">
        <f>(SUMIF(#REF!,$A26,#REF!)/60)</f>
        <v>#REF!</v>
      </c>
      <c r="W26" s="83" t="e">
        <f>U26*IF($C26="TA io",$H$86,IF($C26="MH",$H$87,$H$85))*#REF!</f>
        <v>#REF!</v>
      </c>
      <c r="X26" s="82">
        <v>0</v>
      </c>
      <c r="Y26" s="83">
        <v>0</v>
      </c>
      <c r="Z26" s="83">
        <v>0</v>
      </c>
      <c r="AA26" s="84">
        <v>0</v>
      </c>
      <c r="AB26" s="83">
        <v>0</v>
      </c>
      <c r="AC26" s="83">
        <v>0</v>
      </c>
      <c r="AD26" s="84">
        <v>0.1</v>
      </c>
      <c r="AE26" s="83" t="e">
        <f>(SUMIF(#REF!,$A26,#REF!)/60)</f>
        <v>#REF!</v>
      </c>
      <c r="AF26" s="83" t="e">
        <f>AD26*IF($C26="TA io",$H$72,IF($C26="MH",$H$73,$H$71))*#REF!</f>
        <v>#REF!</v>
      </c>
      <c r="AG26" s="84">
        <v>0.2</v>
      </c>
      <c r="AH26" s="83" t="e">
        <f>(SUMIF(#REF!,$A26,#REF!)/60)</f>
        <v>#REF!</v>
      </c>
      <c r="AI26" s="83" t="e">
        <f>AG26*IF($C26="TA io",$H$72,IF($C26="MH",$H$73,$H$71))*#REF!</f>
        <v>#REF!</v>
      </c>
      <c r="AJ26" s="84">
        <v>0.2</v>
      </c>
      <c r="AK26" s="83" t="e">
        <f>(SUMIF(#REF!,$A26,#REF!)/60)</f>
        <v>#REF!</v>
      </c>
      <c r="AL26" s="83" t="e">
        <f>AJ26*IF($C26="TA io",$H$72,IF($C26="MH",$H$73,$H$71))*#REF!</f>
        <v>#REF!</v>
      </c>
      <c r="AM26" s="82">
        <v>0.5</v>
      </c>
      <c r="AN26" s="83" t="e">
        <f>(SUMIF(#REF!,$A26,#REF!)/60)</f>
        <v>#REF!</v>
      </c>
      <c r="AO26" s="83" t="e">
        <f>AM26*IF($C26="TA io",$H$72,IF($C26="MH",$H$73,$H$71))*#REF!</f>
        <v>#REF!</v>
      </c>
      <c r="AP26" s="119" t="e">
        <f t="shared" si="0"/>
        <v>#REF!</v>
      </c>
      <c r="AQ26" s="85" t="e">
        <f t="shared" si="1"/>
        <v>#REF!</v>
      </c>
      <c r="AR26" s="101" t="e">
        <f t="shared" si="2"/>
        <v>#REF!</v>
      </c>
      <c r="AS26" s="105" t="e">
        <f t="shared" si="3"/>
        <v>#REF!</v>
      </c>
      <c r="AT26" s="101" t="e">
        <f>+AR26-#REF!</f>
        <v>#REF!</v>
      </c>
      <c r="AU26" s="102" t="e">
        <f>+AT26/#REF!</f>
        <v>#REF!</v>
      </c>
      <c r="AV26" s="74"/>
      <c r="AW26" s="121" t="e">
        <f>+AR26-#REF!</f>
        <v>#REF!</v>
      </c>
      <c r="AX26" s="93" t="e">
        <f>+AW26/#REF!</f>
        <v>#REF!</v>
      </c>
    </row>
    <row r="27" spans="1:52" ht="24" customHeight="1" x14ac:dyDescent="0.25">
      <c r="A27" s="80" t="s">
        <v>1858</v>
      </c>
      <c r="B27" s="80" t="s">
        <v>1859</v>
      </c>
      <c r="C27" s="80" t="s">
        <v>450</v>
      </c>
      <c r="D27" s="80" t="s">
        <v>889</v>
      </c>
      <c r="E27" s="81" t="s">
        <v>142</v>
      </c>
      <c r="F27" s="82">
        <v>0</v>
      </c>
      <c r="G27" s="83" t="e">
        <f>(SUMIF(#REF!,$A27,#REF!)/60)</f>
        <v>#REF!</v>
      </c>
      <c r="H27" s="83" t="e">
        <f>F27*IF($C27="TA io",$H$86,IF($C27="MH",$H$87,$H$85))*#REF!</f>
        <v>#REF!</v>
      </c>
      <c r="I27" s="82">
        <v>0</v>
      </c>
      <c r="J27" s="83" t="e">
        <f>(SUMIF(#REF!,$A27,#REF!)/60)</f>
        <v>#REF!</v>
      </c>
      <c r="K27" s="83" t="e">
        <f>I27*IF($C27="TA io",$H$86,IF($C27="MH",$H$87,$H$85))*#REF!</f>
        <v>#REF!</v>
      </c>
      <c r="L27" s="82">
        <v>0</v>
      </c>
      <c r="M27" s="83" t="e">
        <f>(SUMIF(#REF!,$A27,#REF!)/60)</f>
        <v>#REF!</v>
      </c>
      <c r="N27" s="83" t="e">
        <f>L27*IF($C27="TA io",$H$86,IF($C27="MH",$H$87,$H$85))*#REF!</f>
        <v>#REF!</v>
      </c>
      <c r="O27" s="82">
        <v>0</v>
      </c>
      <c r="P27" s="83" t="e">
        <f>(SUMIF(#REF!,$A27,#REF!)/60)</f>
        <v>#REF!</v>
      </c>
      <c r="Q27" s="83" t="e">
        <f>O27*IF($C27="TA io",$H$86,IF($C27="MH",$H$87,$H$85))*#REF!</f>
        <v>#REF!</v>
      </c>
      <c r="R27" s="82">
        <v>0</v>
      </c>
      <c r="S27" s="83" t="e">
        <f>(SUMIF(#REF!,$A27,#REF!)/60)</f>
        <v>#REF!</v>
      </c>
      <c r="T27" s="83" t="e">
        <f>R27*IF($C27="TA io",$H$86,IF($C27="MH",$H$87,$H$85))*#REF!</f>
        <v>#REF!</v>
      </c>
      <c r="U27" s="82">
        <v>0</v>
      </c>
      <c r="V27" s="83" t="e">
        <f>(SUMIF(#REF!,$A27,#REF!)/60)</f>
        <v>#REF!</v>
      </c>
      <c r="W27" s="83" t="e">
        <f>U27*IF($C27="TA io",$H$86,IF($C27="MH",$H$87,$H$85))*#REF!</f>
        <v>#REF!</v>
      </c>
      <c r="X27" s="82">
        <v>0</v>
      </c>
      <c r="Y27" s="83">
        <v>0</v>
      </c>
      <c r="Z27" s="83">
        <v>0</v>
      </c>
      <c r="AA27" s="84">
        <v>0</v>
      </c>
      <c r="AB27" s="83">
        <v>0</v>
      </c>
      <c r="AC27" s="83">
        <v>0</v>
      </c>
      <c r="AD27" s="84">
        <v>0.1</v>
      </c>
      <c r="AE27" s="83" t="e">
        <f>(SUMIF(#REF!,$A27,#REF!)/60)</f>
        <v>#REF!</v>
      </c>
      <c r="AF27" s="83" t="e">
        <f>AD27*IF($C27="TA io",$H$72,IF($C27="MH",$H$73,$H$71))*#REF!</f>
        <v>#REF!</v>
      </c>
      <c r="AG27" s="84">
        <v>0.2</v>
      </c>
      <c r="AH27" s="83" t="e">
        <f>(SUMIF(#REF!,$A27,#REF!)/60)</f>
        <v>#REF!</v>
      </c>
      <c r="AI27" s="83" t="e">
        <f>AG27*IF($C27="TA io",$H$72,IF($C27="MH",$H$73,$H$71))*#REF!</f>
        <v>#REF!</v>
      </c>
      <c r="AJ27" s="84">
        <v>0.2</v>
      </c>
      <c r="AK27" s="83" t="e">
        <f>(SUMIF(#REF!,$A27,#REF!)/60)</f>
        <v>#REF!</v>
      </c>
      <c r="AL27" s="83" t="e">
        <f>AJ27*IF($C27="TA io",$H$72,IF($C27="MH",$H$73,$H$71))*#REF!</f>
        <v>#REF!</v>
      </c>
      <c r="AM27" s="82">
        <v>0.5</v>
      </c>
      <c r="AN27" s="83" t="e">
        <f>(SUMIF(#REF!,$A27,#REF!)/60)</f>
        <v>#REF!</v>
      </c>
      <c r="AO27" s="83" t="e">
        <f>AM27*IF($C27="TA io",$H$72,IF($C27="MH",$H$73,$H$71))*#REF!</f>
        <v>#REF!</v>
      </c>
      <c r="AP27" s="119" t="e">
        <f t="shared" si="0"/>
        <v>#REF!</v>
      </c>
      <c r="AQ27" s="85" t="e">
        <f t="shared" si="1"/>
        <v>#REF!</v>
      </c>
      <c r="AR27" s="101" t="e">
        <f t="shared" si="2"/>
        <v>#REF!</v>
      </c>
      <c r="AS27" s="105" t="e">
        <f t="shared" si="3"/>
        <v>#REF!</v>
      </c>
      <c r="AT27" s="101" t="e">
        <f t="shared" ref="AT27" si="9">+AR27-AS27</f>
        <v>#REF!</v>
      </c>
      <c r="AU27" s="102" t="e">
        <f t="shared" ref="AU27" si="10">+AT27/AS27</f>
        <v>#REF!</v>
      </c>
      <c r="AV27" s="74"/>
      <c r="AW27" s="121" t="e">
        <f t="shared" ref="AW27" si="11">+AR27-AS27</f>
        <v>#REF!</v>
      </c>
      <c r="AX27" s="93" t="e">
        <f t="shared" ref="AX27" si="12">+AW27/AS27</f>
        <v>#REF!</v>
      </c>
    </row>
    <row r="28" spans="1:52" ht="24" customHeight="1" x14ac:dyDescent="0.25">
      <c r="A28" s="80" t="s">
        <v>80</v>
      </c>
      <c r="B28" s="68" t="s">
        <v>174</v>
      </c>
      <c r="C28" s="68" t="s">
        <v>133</v>
      </c>
      <c r="D28" s="68" t="s">
        <v>138</v>
      </c>
      <c r="E28" s="69" t="s">
        <v>138</v>
      </c>
      <c r="F28" s="70">
        <v>0.20649999999999999</v>
      </c>
      <c r="G28" s="71" t="e">
        <f>(SUMIF(#REF!,$A28,#REF!)/60)</f>
        <v>#REF!</v>
      </c>
      <c r="H28" s="71" t="e">
        <f>F28*IF($C28="TA io",$H$72,IF($C28="MH",$H$73,$H$71))*#REF!</f>
        <v>#REF!</v>
      </c>
      <c r="I28" s="70">
        <v>0.21</v>
      </c>
      <c r="J28" s="71" t="e">
        <f>(SUMIF(#REF!,$A28,#REF!)/60)</f>
        <v>#REF!</v>
      </c>
      <c r="K28" s="71" t="e">
        <f>I28*IF($C28="TA io",$H$72,IF($C28="MH",$H$73,$H$71))*#REF!</f>
        <v>#REF!</v>
      </c>
      <c r="L28" s="70">
        <v>0.20649999999999999</v>
      </c>
      <c r="M28" s="71" t="e">
        <f>(SUMIF(#REF!,$A28,#REF!)/60)</f>
        <v>#REF!</v>
      </c>
      <c r="N28" s="71" t="e">
        <f>L28*IF($C28="TA io",$H$72,IF($C28="MH",$H$73,$H$71))*#REF!</f>
        <v>#REF!</v>
      </c>
      <c r="O28" s="70">
        <v>0.20649999999999999</v>
      </c>
      <c r="P28" s="71" t="e">
        <f>(SUMIF(#REF!,$A28,#REF!)/60)</f>
        <v>#REF!</v>
      </c>
      <c r="Q28" s="71" t="e">
        <f>O28*IF($C28="TA io",$H$72,IF($C28="MH",$H$73,$H$71))*#REF!</f>
        <v>#REF!</v>
      </c>
      <c r="R28" s="70">
        <v>0.20649999999999999</v>
      </c>
      <c r="S28" s="71" t="e">
        <f>(SUMIF(#REF!,$A28,#REF!)/60)</f>
        <v>#REF!</v>
      </c>
      <c r="T28" s="71" t="e">
        <f>R28*IF($C28="TA io",$H$72,IF($C28="MH",$H$73,$H$71))*#REF!</f>
        <v>#REF!</v>
      </c>
      <c r="U28" s="70">
        <v>0.20649999999999999</v>
      </c>
      <c r="V28" s="83" t="e">
        <f>(SUMIF(#REF!,$A28,#REF!)/60)</f>
        <v>#REF!</v>
      </c>
      <c r="W28" s="83" t="e">
        <f>U28*IF($C28="TA io",$H$72,IF($C28="MH",$H$73,$H$71))*#REF!</f>
        <v>#REF!</v>
      </c>
      <c r="X28" s="70">
        <v>0.20649999999999999</v>
      </c>
      <c r="Y28" s="71" t="e">
        <f>(SUMIF(#REF!,$A28,#REF!)/60)</f>
        <v>#REF!</v>
      </c>
      <c r="Z28" s="71" t="e">
        <f>X28*IF($C28="TA io",$H$72,IF($C28="MH",$H$73,$H$71))*#REF!</f>
        <v>#REF!</v>
      </c>
      <c r="AA28" s="88">
        <v>0.20649999999999999</v>
      </c>
      <c r="AB28" s="71" t="e">
        <f>SUMIF(#REF!,A28,#REF!)/60</f>
        <v>#REF!</v>
      </c>
      <c r="AC28" s="71" t="e">
        <f>AA28*IF($C28="TA io",$H$72,IF($C28="MH",$H$73,$H$71))*#REF!</f>
        <v>#REF!</v>
      </c>
      <c r="AD28" s="88">
        <v>0.20649999999999999</v>
      </c>
      <c r="AE28" s="71" t="e">
        <f>(SUMIF(#REF!,$A28,#REF!)/60)</f>
        <v>#REF!</v>
      </c>
      <c r="AF28" s="71" t="e">
        <f>AD28*IF($C28="TA io",$H$72,IF($C28="MH",$H$73,$H$71))*#REF!</f>
        <v>#REF!</v>
      </c>
      <c r="AG28" s="88">
        <v>0.20649999999999999</v>
      </c>
      <c r="AH28" s="71" t="e">
        <f>(SUMIF(#REF!,$A28,#REF!)/60)</f>
        <v>#REF!</v>
      </c>
      <c r="AI28" s="71" t="e">
        <f>AG28*IF($C28="TA io",$H$72,IF($C28="MH",$H$73,$H$71))*#REF!</f>
        <v>#REF!</v>
      </c>
      <c r="AJ28" s="88">
        <v>0.20649999999999999</v>
      </c>
      <c r="AK28" s="71" t="e">
        <f>(SUMIF(#REF!,$A28,#REF!)/60)</f>
        <v>#REF!</v>
      </c>
      <c r="AL28" s="71" t="e">
        <f>AJ28*IF($C28="TA io",$H$72,IF($C28="MH",$H$73,$H$71))*#REF!</f>
        <v>#REF!</v>
      </c>
      <c r="AM28" s="70">
        <v>0.5</v>
      </c>
      <c r="AN28" s="71" t="e">
        <f>(SUMIF(#REF!,$A28,#REF!)/60)</f>
        <v>#REF!</v>
      </c>
      <c r="AO28" s="71" t="e">
        <f>AM28*IF($C28="TA io",$H$72,IF($C28="MH",$H$73,$H$71))*#REF!</f>
        <v>#REF!</v>
      </c>
      <c r="AP28" s="89" t="e">
        <f t="shared" si="0"/>
        <v>#REF!</v>
      </c>
      <c r="AQ28" s="89" t="e">
        <f t="shared" si="1"/>
        <v>#REF!</v>
      </c>
      <c r="AR28" s="104" t="e">
        <f t="shared" si="2"/>
        <v>#REF!</v>
      </c>
      <c r="AS28" s="105" t="e">
        <f t="shared" si="3"/>
        <v>#REF!</v>
      </c>
      <c r="AT28" s="91" t="s">
        <v>1001</v>
      </c>
      <c r="AU28" s="1" t="s">
        <v>1062</v>
      </c>
      <c r="AV28" s="1" t="s">
        <v>1245</v>
      </c>
      <c r="AW28" s="1" t="s">
        <v>1766</v>
      </c>
      <c r="AX28" s="1" t="s">
        <v>1767</v>
      </c>
      <c r="AZ28" s="1" t="s">
        <v>1831</v>
      </c>
    </row>
    <row r="29" spans="1:52" s="9" customFormat="1" ht="24" customHeight="1" x14ac:dyDescent="0.25">
      <c r="A29" s="80" t="s">
        <v>119</v>
      </c>
      <c r="B29" s="68" t="s">
        <v>175</v>
      </c>
      <c r="C29" s="68" t="s">
        <v>133</v>
      </c>
      <c r="D29" s="68" t="s">
        <v>138</v>
      </c>
      <c r="E29" s="69" t="s">
        <v>138</v>
      </c>
      <c r="F29" s="70">
        <v>0.4</v>
      </c>
      <c r="G29" s="71" t="e">
        <f>(SUMIF(#REF!,$A29,#REF!)/60)</f>
        <v>#REF!</v>
      </c>
      <c r="H29" s="71" t="e">
        <f>F29*IF($C29="TA io",$H$72,IF($C29="MH",$H$73,$H$71))*#REF!</f>
        <v>#REF!</v>
      </c>
      <c r="I29" s="70">
        <v>0.4</v>
      </c>
      <c r="J29" s="71" t="e">
        <f>(SUMIF(#REF!,$A29,#REF!)/60)</f>
        <v>#REF!</v>
      </c>
      <c r="K29" s="71" t="e">
        <f>I29*IF($C29="TA io",$H$72,IF($C29="MH",$H$73,$H$71))*#REF!</f>
        <v>#REF!</v>
      </c>
      <c r="L29" s="70">
        <v>0.4</v>
      </c>
      <c r="M29" s="71" t="e">
        <f>(SUMIF(#REF!,$A29,#REF!)/60)</f>
        <v>#REF!</v>
      </c>
      <c r="N29" s="71" t="e">
        <f>L29*IF($C29="TA io",$H$72,IF($C29="MH",$H$73,$H$71))*#REF!</f>
        <v>#REF!</v>
      </c>
      <c r="O29" s="70">
        <v>0.4</v>
      </c>
      <c r="P29" s="71" t="e">
        <f>(SUMIF(#REF!,$A29,#REF!)/60)</f>
        <v>#REF!</v>
      </c>
      <c r="Q29" s="71" t="e">
        <f>O29*IF($C29="TA io",$H$72,IF($C29="MH",$H$73,$H$71))*#REF!</f>
        <v>#REF!</v>
      </c>
      <c r="R29" s="70">
        <v>0.4</v>
      </c>
      <c r="S29" s="71" t="e">
        <f>(SUMIF(#REF!,$A29,#REF!)/60)</f>
        <v>#REF!</v>
      </c>
      <c r="T29" s="71" t="e">
        <f>R29*IF($C29="TA io",$H$72,IF($C29="MH",$H$73,$H$71))*#REF!</f>
        <v>#REF!</v>
      </c>
      <c r="U29" s="70">
        <v>0.4</v>
      </c>
      <c r="V29" s="83" t="e">
        <f>(SUMIF(#REF!,$A29,#REF!)/60)</f>
        <v>#REF!</v>
      </c>
      <c r="W29" s="83" t="e">
        <f>U29*IF($C29="TA io",$H$72,IF($C29="MH",$H$73,$H$71))*#REF!</f>
        <v>#REF!</v>
      </c>
      <c r="X29" s="70">
        <v>0.4</v>
      </c>
      <c r="Y29" s="71" t="e">
        <f>(SUMIF(#REF!,$A29,#REF!)/60)</f>
        <v>#REF!</v>
      </c>
      <c r="Z29" s="71" t="e">
        <f>X29*IF($C29="TA io",$H$72,IF($C29="MH",$H$73,$H$71))*#REF!</f>
        <v>#REF!</v>
      </c>
      <c r="AA29" s="88">
        <v>0.4</v>
      </c>
      <c r="AB29" s="71" t="e">
        <f>SUMIF(#REF!,A29,#REF!)/60</f>
        <v>#REF!</v>
      </c>
      <c r="AC29" s="71" t="e">
        <f>AA29*IF($C29="TA io",$H$72,IF($C29="MH",$H$73,$H$71))*#REF!</f>
        <v>#REF!</v>
      </c>
      <c r="AD29" s="88">
        <v>0.4</v>
      </c>
      <c r="AE29" s="71" t="e">
        <f>(SUMIF(#REF!,$A29,#REF!)/60)</f>
        <v>#REF!</v>
      </c>
      <c r="AF29" s="71" t="e">
        <f>AD29*IF($C29="TA io",$H$72,IF($C29="MH",$H$73,$H$71))*#REF!</f>
        <v>#REF!</v>
      </c>
      <c r="AG29" s="88">
        <v>0.4</v>
      </c>
      <c r="AH29" s="71" t="e">
        <f>(SUMIF(#REF!,$A29,#REF!)/60)</f>
        <v>#REF!</v>
      </c>
      <c r="AI29" s="71" t="e">
        <f>AG29*IF($C29="TA io",$H$72,IF($C29="MH",$H$73,$H$71))*#REF!</f>
        <v>#REF!</v>
      </c>
      <c r="AJ29" s="88">
        <v>0.4</v>
      </c>
      <c r="AK29" s="71" t="e">
        <f>(SUMIF(#REF!,$A29,#REF!)/60)</f>
        <v>#REF!</v>
      </c>
      <c r="AL29" s="71" t="e">
        <f>AJ29*IF($C29="TA io",$H$72,IF($C29="MH",$H$73,$H$71))*#REF!</f>
        <v>#REF!</v>
      </c>
      <c r="AM29" s="70">
        <v>0.5</v>
      </c>
      <c r="AN29" s="71" t="e">
        <f>(SUMIF(#REF!,$A29,#REF!)/60)</f>
        <v>#REF!</v>
      </c>
      <c r="AO29" s="71" t="e">
        <f>AM29*IF($C29="TA io",$H$72,IF($C29="MH",$H$73,$H$71))*#REF!</f>
        <v>#REF!</v>
      </c>
      <c r="AP29" s="89" t="e">
        <f t="shared" si="0"/>
        <v>#REF!</v>
      </c>
      <c r="AQ29" s="89" t="e">
        <f t="shared" si="1"/>
        <v>#REF!</v>
      </c>
      <c r="AR29" s="104" t="e">
        <f t="shared" si="2"/>
        <v>#REF!</v>
      </c>
      <c r="AS29" s="105" t="e">
        <f t="shared" si="3"/>
        <v>#REF!</v>
      </c>
      <c r="AT29" s="31"/>
      <c r="AW29" s="9" t="s">
        <v>1768</v>
      </c>
      <c r="AX29" s="6" t="s">
        <v>1769</v>
      </c>
    </row>
    <row r="30" spans="1:52" s="9" customFormat="1" ht="24" customHeight="1" x14ac:dyDescent="0.25">
      <c r="A30" s="67" t="s">
        <v>1855</v>
      </c>
      <c r="B30" s="68" t="s">
        <v>1842</v>
      </c>
      <c r="C30" s="68" t="s">
        <v>886</v>
      </c>
      <c r="D30" s="68" t="s">
        <v>887</v>
      </c>
      <c r="E30" s="69" t="s">
        <v>887</v>
      </c>
      <c r="F30" s="70"/>
      <c r="G30" s="71"/>
      <c r="H30" s="71"/>
      <c r="I30" s="70"/>
      <c r="J30" s="71"/>
      <c r="K30" s="71"/>
      <c r="L30" s="70"/>
      <c r="M30" s="71"/>
      <c r="N30" s="71"/>
      <c r="O30" s="70"/>
      <c r="P30" s="71"/>
      <c r="Q30" s="71"/>
      <c r="R30" s="70"/>
      <c r="S30" s="71"/>
      <c r="T30" s="71"/>
      <c r="U30" s="70"/>
      <c r="V30" s="71" t="e">
        <f>(SUMIF(#REF!,$A30,#REF!)/60)</f>
        <v>#REF!</v>
      </c>
      <c r="W30" s="71"/>
      <c r="X30" s="70"/>
      <c r="Y30" s="71"/>
      <c r="Z30" s="71"/>
      <c r="AA30" s="88"/>
      <c r="AB30" s="71"/>
      <c r="AC30" s="71"/>
      <c r="AD30" s="88">
        <v>0</v>
      </c>
      <c r="AE30" s="71" t="e">
        <f>(SUMIF(#REF!,$A30,#REF!)/60)</f>
        <v>#REF!</v>
      </c>
      <c r="AF30" s="71" t="e">
        <f>AD30*IF($C30="TA io",$H$79,IF($C30="MH",$H$80,$H$78))*#REF!</f>
        <v>#REF!</v>
      </c>
      <c r="AG30" s="88">
        <v>0.2</v>
      </c>
      <c r="AH30" s="71" t="e">
        <f>(SUMIF(#REF!,$A30,#REF!)/60)</f>
        <v>#REF!</v>
      </c>
      <c r="AI30" s="71" t="e">
        <f>AG30*IF($C30="TA io",$H$72,IF($C30="MH",$H$73,$H$71))*#REF!</f>
        <v>#REF!</v>
      </c>
      <c r="AJ30" s="88">
        <v>0.2</v>
      </c>
      <c r="AK30" s="71" t="e">
        <f>(SUMIF(#REF!,$A30,#REF!)/60)</f>
        <v>#REF!</v>
      </c>
      <c r="AL30" s="71" t="e">
        <f>AJ30*IF($C30="TA io",$H$72,IF($C30="MH",$H$73,$H$71))*#REF!</f>
        <v>#REF!</v>
      </c>
      <c r="AM30" s="70">
        <v>0.5</v>
      </c>
      <c r="AN30" s="71" t="e">
        <f>(SUMIF(#REF!,$A30,#REF!)/60)</f>
        <v>#REF!</v>
      </c>
      <c r="AO30" s="71" t="e">
        <f>AM30*IF($C30="TA io",$H$72,IF($C30="MH",$H$73,$H$71))*#REF!</f>
        <v>#REF!</v>
      </c>
      <c r="AP30" s="119" t="e">
        <f t="shared" si="0"/>
        <v>#REF!</v>
      </c>
      <c r="AQ30" s="154" t="e">
        <f t="shared" si="1"/>
        <v>#REF!</v>
      </c>
      <c r="AR30" s="89" t="e">
        <f>+G30+J30+M30+P30+S30+V30+Y30+AB30+AE30</f>
        <v>#REF!</v>
      </c>
      <c r="AS30" s="89" t="e">
        <f>+H30+K30+N30+Q30+T30+W30+Z30+AC30+AF30</f>
        <v>#REF!</v>
      </c>
      <c r="AT30" s="104"/>
      <c r="AU30" s="105"/>
      <c r="AV30" s="74"/>
      <c r="AW30" s="121" t="e">
        <f t="shared" ref="AW30" si="13">+AR30-AS30</f>
        <v>#REF!</v>
      </c>
      <c r="AX30" s="93" t="e">
        <f t="shared" ref="AX30" si="14">+AW30/AS30</f>
        <v>#REF!</v>
      </c>
    </row>
    <row r="31" spans="1:52" s="9" customFormat="1" ht="24" customHeight="1" x14ac:dyDescent="0.25">
      <c r="A31" s="80" t="s">
        <v>863</v>
      </c>
      <c r="B31" s="68" t="s">
        <v>885</v>
      </c>
      <c r="C31" s="68" t="s">
        <v>886</v>
      </c>
      <c r="D31" s="68" t="s">
        <v>887</v>
      </c>
      <c r="E31" s="69" t="s">
        <v>887</v>
      </c>
      <c r="F31" s="70">
        <v>0.4</v>
      </c>
      <c r="G31" s="71" t="e">
        <f>(SUMIF(#REF!,$A31,#REF!)/60)</f>
        <v>#REF!</v>
      </c>
      <c r="H31" s="71" t="e">
        <f>F31*IF($C31="TA io",$H$72,IF($C31="MH",$H$73,$H$71))*#REF!</f>
        <v>#REF!</v>
      </c>
      <c r="I31" s="70">
        <v>0.4</v>
      </c>
      <c r="J31" s="71" t="e">
        <f>(SUMIF(#REF!,$A31,#REF!)/60)</f>
        <v>#REF!</v>
      </c>
      <c r="K31" s="71" t="e">
        <f>I31*IF($C31="TA io",$H$72,IF($C31="MH",$H$73,$H$71))*#REF!</f>
        <v>#REF!</v>
      </c>
      <c r="L31" s="70">
        <v>0.4</v>
      </c>
      <c r="M31" s="71" t="e">
        <f>(SUMIF(#REF!,$A31,#REF!)/60)</f>
        <v>#REF!</v>
      </c>
      <c r="N31" s="71" t="e">
        <f>L31*IF($C31="TA io",$H$72,IF($C31="MH",$H$73,$H$71))*#REF!</f>
        <v>#REF!</v>
      </c>
      <c r="O31" s="70">
        <v>0.4</v>
      </c>
      <c r="P31" s="71" t="e">
        <f>(SUMIF(#REF!,$A31,#REF!)/60)</f>
        <v>#REF!</v>
      </c>
      <c r="Q31" s="71" t="e">
        <f>O31*IF($C31="TA io",$H$72,IF($C31="MH",$H$73,$H$71))*#REF!</f>
        <v>#REF!</v>
      </c>
      <c r="R31" s="70">
        <v>0.4</v>
      </c>
      <c r="S31" s="71" t="e">
        <f>(SUMIF(#REF!,$A31,#REF!)/60)</f>
        <v>#REF!</v>
      </c>
      <c r="T31" s="71" t="e">
        <f>R31*IF($C31="TA io",$H$72,IF($C31="MH",$H$73,$H$71))*#REF!</f>
        <v>#REF!</v>
      </c>
      <c r="U31" s="70">
        <v>0.4</v>
      </c>
      <c r="V31" s="83" t="e">
        <f>(SUMIF(#REF!,$A31,#REF!)/60)</f>
        <v>#REF!</v>
      </c>
      <c r="W31" s="83" t="e">
        <f>U31*IF($C31="TA io",$H$72,IF($C31="MH",$H$73,$H$71))*#REF!</f>
        <v>#REF!</v>
      </c>
      <c r="X31" s="70">
        <v>0.4</v>
      </c>
      <c r="Y31" s="71" t="e">
        <f>(SUMIF(#REF!,$A31,#REF!)/60)</f>
        <v>#REF!</v>
      </c>
      <c r="Z31" s="71" t="e">
        <f>X31*IF($C31="TA io",$H$72,IF($C31="MH",$H$73,$H$71))*#REF!</f>
        <v>#REF!</v>
      </c>
      <c r="AA31" s="88">
        <v>0.4</v>
      </c>
      <c r="AB31" s="71" t="e">
        <f>SUMIF(#REF!,A31,#REF!)/60</f>
        <v>#REF!</v>
      </c>
      <c r="AC31" s="71" t="e">
        <f>AA31*IF($C31="TA io",$H$72,IF($C31="MH",$H$73,$H$71))*#REF!</f>
        <v>#REF!</v>
      </c>
      <c r="AD31" s="88">
        <v>0</v>
      </c>
      <c r="AE31" s="71" t="e">
        <f>(SUMIF(#REF!,$A31,#REF!)/60)</f>
        <v>#REF!</v>
      </c>
      <c r="AF31" s="71" t="e">
        <f>AD31*IF($C31="TA io",$H$72,IF($C31="MH",$H$73,$H$71))*#REF!</f>
        <v>#REF!</v>
      </c>
      <c r="AG31" s="88">
        <v>0</v>
      </c>
      <c r="AH31" s="71" t="e">
        <f>(SUMIF(#REF!,$A31,#REF!)/60)</f>
        <v>#REF!</v>
      </c>
      <c r="AI31" s="71" t="e">
        <f>AG31*IF($C31="TA io",$H$72,IF($C31="MH",$H$73,$H$71))*#REF!</f>
        <v>#REF!</v>
      </c>
      <c r="AJ31" s="88">
        <v>0</v>
      </c>
      <c r="AK31" s="71" t="e">
        <f>(SUMIF(#REF!,$A31,#REF!)/60)</f>
        <v>#REF!</v>
      </c>
      <c r="AL31" s="71" t="e">
        <f>AJ31*IF($C31="TA io",$H$72,IF($C31="MH",$H$73,$H$71))*#REF!</f>
        <v>#REF!</v>
      </c>
      <c r="AM31" s="70">
        <v>0.5</v>
      </c>
      <c r="AN31" s="71" t="e">
        <f>(SUMIF(#REF!,$A31,#REF!)/60)</f>
        <v>#REF!</v>
      </c>
      <c r="AO31" s="71" t="e">
        <f>AM31*IF($C31="TA io",$H$72,IF($C31="MH",$H$73,$H$71))*#REF!</f>
        <v>#REF!</v>
      </c>
      <c r="AP31" s="89" t="e">
        <f t="shared" si="0"/>
        <v>#REF!</v>
      </c>
      <c r="AQ31" s="89" t="e">
        <f t="shared" si="1"/>
        <v>#REF!</v>
      </c>
      <c r="AR31" s="104" t="e">
        <f t="shared" ref="AR31" si="15">+AP31-AQ31</f>
        <v>#REF!</v>
      </c>
      <c r="AS31" s="105" t="e">
        <f t="shared" ref="AS31" si="16">+AR31/AQ31</f>
        <v>#REF!</v>
      </c>
      <c r="AT31" s="31" t="s">
        <v>999</v>
      </c>
      <c r="AU31" s="9" t="s">
        <v>1770</v>
      </c>
      <c r="AV31" s="9" t="s">
        <v>1771</v>
      </c>
      <c r="AW31" s="9" t="s">
        <v>1772</v>
      </c>
      <c r="AX31" s="9" t="s">
        <v>1773</v>
      </c>
      <c r="AY31" s="9" t="s">
        <v>1816</v>
      </c>
    </row>
    <row r="32" spans="1:52" s="9" customFormat="1" ht="24" customHeight="1" x14ac:dyDescent="0.25">
      <c r="A32" s="80" t="s">
        <v>18</v>
      </c>
      <c r="B32" s="68" t="s">
        <v>176</v>
      </c>
      <c r="C32" s="68" t="s">
        <v>133</v>
      </c>
      <c r="D32" s="68" t="s">
        <v>139</v>
      </c>
      <c r="E32" s="69" t="s">
        <v>139</v>
      </c>
      <c r="F32" s="70">
        <v>0.34</v>
      </c>
      <c r="G32" s="71" t="e">
        <f>(SUMIF(#REF!,$A32,#REF!)/60)</f>
        <v>#REF!</v>
      </c>
      <c r="H32" s="71" t="e">
        <f>F32*IF($C32="TA io",$H$72,IF($C32="MH",$H$73,$H$71))*#REF!</f>
        <v>#REF!</v>
      </c>
      <c r="I32" s="70">
        <v>0.34</v>
      </c>
      <c r="J32" s="71" t="e">
        <f>(SUMIF(#REF!,$A32,#REF!)/60)</f>
        <v>#REF!</v>
      </c>
      <c r="K32" s="71" t="e">
        <f>I32*IF($C32="TA io",$H$72,IF($C32="MH",$H$73,$H$71))*#REF!</f>
        <v>#REF!</v>
      </c>
      <c r="L32" s="70">
        <v>0.34</v>
      </c>
      <c r="M32" s="71" t="e">
        <f>(SUMIF(#REF!,$A32,#REF!)/60)</f>
        <v>#REF!</v>
      </c>
      <c r="N32" s="71" t="e">
        <f>L32*IF($C32="TA io",$H$72,IF($C32="MH",$H$73,$H$71))*#REF!</f>
        <v>#REF!</v>
      </c>
      <c r="O32" s="70">
        <v>0.34</v>
      </c>
      <c r="P32" s="71" t="e">
        <f>(SUMIF(#REF!,$A32,#REF!)/60)</f>
        <v>#REF!</v>
      </c>
      <c r="Q32" s="71" t="e">
        <f>O32*IF($C32="TA io",$H$72,IF($C32="MH",$H$73,$H$71))*#REF!</f>
        <v>#REF!</v>
      </c>
      <c r="R32" s="70">
        <v>0.2</v>
      </c>
      <c r="S32" s="71" t="e">
        <f>(SUMIF(#REF!,$A32,#REF!)/60)</f>
        <v>#REF!</v>
      </c>
      <c r="T32" s="71" t="e">
        <f>R32*IF($C32="TA io",$H$72,IF($C32="MH",$H$73,$H$71))*#REF!</f>
        <v>#REF!</v>
      </c>
      <c r="U32" s="70">
        <v>0.2</v>
      </c>
      <c r="V32" s="83" t="e">
        <f>(SUMIF(#REF!,$A32,#REF!)/60)</f>
        <v>#REF!</v>
      </c>
      <c r="W32" s="83" t="e">
        <f>U32*IF($C32="TA io",$H$72,IF($C32="MH",$H$73,$H$71))*#REF!</f>
        <v>#REF!</v>
      </c>
      <c r="X32" s="70">
        <v>0.2</v>
      </c>
      <c r="Y32" s="71" t="e">
        <f>(SUMIF(#REF!,$A32,#REF!)/60)</f>
        <v>#REF!</v>
      </c>
      <c r="Z32" s="71" t="e">
        <f>X32*IF($C32="TA io",$H$72,IF($C32="MH",$H$73,$H$71))*#REF!</f>
        <v>#REF!</v>
      </c>
      <c r="AA32" s="88">
        <v>0.2</v>
      </c>
      <c r="AB32" s="71" t="e">
        <f>SUMIF(#REF!,A32,#REF!)/60</f>
        <v>#REF!</v>
      </c>
      <c r="AC32" s="71" t="e">
        <f>AA32*IF($C32="TA io",$H$72,IF($C32="MH",$H$73,$H$71))*#REF!</f>
        <v>#REF!</v>
      </c>
      <c r="AD32" s="88">
        <v>0.2</v>
      </c>
      <c r="AE32" s="71" t="e">
        <f>(SUMIF(#REF!,$A32,#REF!)/60)</f>
        <v>#REF!</v>
      </c>
      <c r="AF32" s="71" t="e">
        <f>AD32*IF($C32="TA io",$H$72,IF($C32="MH",$H$73,$H$71))*#REF!</f>
        <v>#REF!</v>
      </c>
      <c r="AG32" s="88">
        <v>0.2</v>
      </c>
      <c r="AH32" s="71" t="e">
        <f>(SUMIF(#REF!,$A32,#REF!)/60)</f>
        <v>#REF!</v>
      </c>
      <c r="AI32" s="71" t="e">
        <f>AG32*IF($C32="TA io",$H$72,IF($C32="MH",$H$73,$H$71))*#REF!</f>
        <v>#REF!</v>
      </c>
      <c r="AJ32" s="88">
        <v>0.2</v>
      </c>
      <c r="AK32" s="71" t="e">
        <f>(SUMIF(#REF!,$A32,#REF!)/60)</f>
        <v>#REF!</v>
      </c>
      <c r="AL32" s="71" t="e">
        <f>AJ32*IF($C32="TA io",$H$72,IF($C32="MH",$H$73,$H$71))*#REF!</f>
        <v>#REF!</v>
      </c>
      <c r="AM32" s="70">
        <v>0.5</v>
      </c>
      <c r="AN32" s="71" t="e">
        <f>(SUMIF(#REF!,$A32,#REF!)/60)</f>
        <v>#REF!</v>
      </c>
      <c r="AO32" s="71" t="e">
        <f>AM32*IF($C32="TA io",$H$72,IF($C32="MH",$H$73,$H$71))*#REF!</f>
        <v>#REF!</v>
      </c>
      <c r="AP32" s="89" t="e">
        <f t="shared" si="0"/>
        <v>#REF!</v>
      </c>
      <c r="AQ32" s="89" t="e">
        <f t="shared" si="1"/>
        <v>#REF!</v>
      </c>
      <c r="AR32" s="104" t="e">
        <f t="shared" si="2"/>
        <v>#REF!</v>
      </c>
      <c r="AS32" s="105" t="e">
        <f t="shared" si="3"/>
        <v>#REF!</v>
      </c>
      <c r="AT32" s="28"/>
      <c r="AU32" s="9" t="s">
        <v>1061</v>
      </c>
      <c r="AW32" s="30" t="s">
        <v>1756</v>
      </c>
      <c r="AZ32" s="9" t="s">
        <v>1832</v>
      </c>
    </row>
    <row r="33" spans="1:52" ht="24" customHeight="1" x14ac:dyDescent="0.25">
      <c r="A33" s="80" t="s">
        <v>83</v>
      </c>
      <c r="B33" s="68" t="s">
        <v>177</v>
      </c>
      <c r="C33" s="68" t="s">
        <v>133</v>
      </c>
      <c r="D33" s="68" t="s">
        <v>139</v>
      </c>
      <c r="E33" s="69" t="s">
        <v>139</v>
      </c>
      <c r="F33" s="70">
        <v>0.6</v>
      </c>
      <c r="G33" s="71" t="e">
        <f>(SUMIF(#REF!,$A33,#REF!)/60)</f>
        <v>#REF!</v>
      </c>
      <c r="H33" s="71" t="e">
        <f>F33*IF($C33="TA io",$H$72,IF($C33="MH",$H$73,$H$71))*#REF!</f>
        <v>#REF!</v>
      </c>
      <c r="I33" s="70">
        <v>0.6</v>
      </c>
      <c r="J33" s="71" t="e">
        <f>(SUMIF(#REF!,$A33,#REF!)/60)</f>
        <v>#REF!</v>
      </c>
      <c r="K33" s="71" t="e">
        <f>I33*IF($C33="TA io",$H$72,IF($C33="MH",$H$73,$H$71))*#REF!</f>
        <v>#REF!</v>
      </c>
      <c r="L33" s="70">
        <v>0.6</v>
      </c>
      <c r="M33" s="71" t="e">
        <f>(SUMIF(#REF!,$A33,#REF!)/60)</f>
        <v>#REF!</v>
      </c>
      <c r="N33" s="71" t="e">
        <f>L33*IF($C33="TA io",$H$72,IF($C33="MH",$H$73,$H$71))*#REF!</f>
        <v>#REF!</v>
      </c>
      <c r="O33" s="70">
        <v>0.6</v>
      </c>
      <c r="P33" s="71" t="e">
        <f>(SUMIF(#REF!,$A33,#REF!)/60)</f>
        <v>#REF!</v>
      </c>
      <c r="Q33" s="71" t="e">
        <f>O33*IF($C33="TA io",$H$72,IF($C33="MH",$H$73,$H$71))*#REF!</f>
        <v>#REF!</v>
      </c>
      <c r="R33" s="70">
        <v>0.6</v>
      </c>
      <c r="S33" s="71" t="e">
        <f>(SUMIF(#REF!,$A33,#REF!)/60)</f>
        <v>#REF!</v>
      </c>
      <c r="T33" s="71" t="e">
        <f>R33*IF($C33="TA io",$H$72,IF($C33="MH",$H$73,$H$71))*#REF!</f>
        <v>#REF!</v>
      </c>
      <c r="U33" s="70">
        <v>0.6</v>
      </c>
      <c r="V33" s="83" t="e">
        <f>(SUMIF(#REF!,$A33,#REF!)/60)</f>
        <v>#REF!</v>
      </c>
      <c r="W33" s="83" t="e">
        <f>U33*IF($C33="TA io",$H$72,IF($C33="MH",$H$73,$H$71))*#REF!</f>
        <v>#REF!</v>
      </c>
      <c r="X33" s="70">
        <v>0.6</v>
      </c>
      <c r="Y33" s="71" t="e">
        <f>(SUMIF(#REF!,$A33,#REF!)/60)</f>
        <v>#REF!</v>
      </c>
      <c r="Z33" s="71" t="e">
        <f>X33*IF($C33="TA io",$H$72,IF($C33="MH",$H$73,$H$71))*#REF!</f>
        <v>#REF!</v>
      </c>
      <c r="AA33" s="88">
        <v>0.6</v>
      </c>
      <c r="AB33" s="71" t="e">
        <f>SUMIF(#REF!,A33,#REF!)/60</f>
        <v>#REF!</v>
      </c>
      <c r="AC33" s="71" t="e">
        <f>AA33*IF($C33="TA io",$H$72,IF($C33="MH",$H$73,$H$71))*#REF!</f>
        <v>#REF!</v>
      </c>
      <c r="AD33" s="88">
        <v>0.6</v>
      </c>
      <c r="AE33" s="71" t="e">
        <f>(SUMIF(#REF!,$A33,#REF!)/60)</f>
        <v>#REF!</v>
      </c>
      <c r="AF33" s="71" t="e">
        <f>AD33*IF($C33="TA io",$H$72,IF($C33="MH",$H$73,$H$71))*#REF!</f>
        <v>#REF!</v>
      </c>
      <c r="AG33" s="88">
        <v>0.6</v>
      </c>
      <c r="AH33" s="71" t="e">
        <f>(SUMIF(#REF!,$A33,#REF!)/60)</f>
        <v>#REF!</v>
      </c>
      <c r="AI33" s="71" t="e">
        <f>AG33*IF($C33="TA io",$H$72,IF($C33="MH",$H$73,$H$71))*#REF!</f>
        <v>#REF!</v>
      </c>
      <c r="AJ33" s="88">
        <v>0.6</v>
      </c>
      <c r="AK33" s="71" t="e">
        <f>(SUMIF(#REF!,$A33,#REF!)/60)</f>
        <v>#REF!</v>
      </c>
      <c r="AL33" s="71" t="e">
        <f>AJ33*IF($C33="TA io",$H$72,IF($C33="MH",$H$73,$H$71))*#REF!</f>
        <v>#REF!</v>
      </c>
      <c r="AM33" s="70">
        <v>0.5</v>
      </c>
      <c r="AN33" s="71" t="e">
        <f>(SUMIF(#REF!,$A33,#REF!)/60)</f>
        <v>#REF!</v>
      </c>
      <c r="AO33" s="71" t="e">
        <f>AM33*IF($C33="TA io",$H$72,IF($C33="MH",$H$73,$H$71))*#REF!</f>
        <v>#REF!</v>
      </c>
      <c r="AP33" s="89" t="e">
        <f t="shared" si="0"/>
        <v>#REF!</v>
      </c>
      <c r="AQ33" s="89" t="e">
        <f t="shared" si="1"/>
        <v>#REF!</v>
      </c>
      <c r="AR33" s="104" t="e">
        <f t="shared" si="2"/>
        <v>#REF!</v>
      </c>
      <c r="AS33" s="105" t="e">
        <f t="shared" si="3"/>
        <v>#REF!</v>
      </c>
    </row>
    <row r="34" spans="1:52" ht="24" customHeight="1" x14ac:dyDescent="0.25">
      <c r="A34" s="80" t="s">
        <v>99</v>
      </c>
      <c r="B34" s="68" t="s">
        <v>178</v>
      </c>
      <c r="C34" s="68" t="s">
        <v>133</v>
      </c>
      <c r="D34" s="68" t="s">
        <v>139</v>
      </c>
      <c r="E34" s="69" t="s">
        <v>139</v>
      </c>
      <c r="F34" s="70">
        <v>0</v>
      </c>
      <c r="G34" s="71" t="e">
        <f>(SUMIF(#REF!,$A34,#REF!)/60)</f>
        <v>#REF!</v>
      </c>
      <c r="H34" s="71" t="e">
        <f>F34*IF($C34="TA io",$H$72,IF($C34="MH",$H$73,$H$71))*#REF!</f>
        <v>#REF!</v>
      </c>
      <c r="I34" s="70">
        <v>0</v>
      </c>
      <c r="J34" s="71" t="e">
        <f>(SUMIF(#REF!,$A34,#REF!)/60)</f>
        <v>#REF!</v>
      </c>
      <c r="K34" s="71" t="e">
        <f>I34*IF($C34="TA io",$H$72,IF($C34="MH",$H$73,$H$71))*#REF!</f>
        <v>#REF!</v>
      </c>
      <c r="L34" s="70">
        <v>0</v>
      </c>
      <c r="M34" s="71" t="e">
        <f>(SUMIF(#REF!,$A34,#REF!)/60)</f>
        <v>#REF!</v>
      </c>
      <c r="N34" s="71" t="e">
        <f>L34*IF($C34="TA io",$H$72,IF($C34="MH",$H$73,$H$71))*#REF!</f>
        <v>#REF!</v>
      </c>
      <c r="O34" s="70">
        <v>0</v>
      </c>
      <c r="P34" s="71" t="e">
        <f>(SUMIF(#REF!,$A34,#REF!)/60)</f>
        <v>#REF!</v>
      </c>
      <c r="Q34" s="71" t="e">
        <f>O34*IF($C34="TA io",$H$72,IF($C34="MH",$H$73,$H$71))*#REF!</f>
        <v>#REF!</v>
      </c>
      <c r="R34" s="70">
        <v>0</v>
      </c>
      <c r="S34" s="71" t="e">
        <f>(SUMIF(#REF!,$A34,#REF!)/60)</f>
        <v>#REF!</v>
      </c>
      <c r="T34" s="71" t="e">
        <f>R34*IF($C34="TA io",$H$72,IF($C34="MH",$H$73,$H$71))*#REF!</f>
        <v>#REF!</v>
      </c>
      <c r="U34" s="70">
        <v>0</v>
      </c>
      <c r="V34" s="83" t="e">
        <f>(SUMIF(#REF!,$A34,#REF!)/60)</f>
        <v>#REF!</v>
      </c>
      <c r="W34" s="83" t="e">
        <f>U34*IF($C34="TA io",$H$72,IF($C34="MH",$H$73,$H$71))*#REF!</f>
        <v>#REF!</v>
      </c>
      <c r="X34" s="70">
        <v>0</v>
      </c>
      <c r="Y34" s="71" t="e">
        <f>(SUMIF(#REF!,$A34,#REF!)/60)</f>
        <v>#REF!</v>
      </c>
      <c r="Z34" s="71" t="e">
        <f>X34*IF($C34="TA io",$H$72,IF($C34="MH",$H$73,$H$71))*#REF!</f>
        <v>#REF!</v>
      </c>
      <c r="AA34" s="88">
        <v>0</v>
      </c>
      <c r="AB34" s="71" t="e">
        <f>SUMIF(#REF!,A34,#REF!)/60</f>
        <v>#REF!</v>
      </c>
      <c r="AC34" s="71" t="e">
        <f>AA34*IF($C34="TA io",$H$72,IF($C34="MH",$H$73,$H$71))*#REF!</f>
        <v>#REF!</v>
      </c>
      <c r="AD34" s="88">
        <v>0</v>
      </c>
      <c r="AE34" s="71" t="e">
        <f>(SUMIF(#REF!,$A34,#REF!)/60)</f>
        <v>#REF!</v>
      </c>
      <c r="AF34" s="71" t="e">
        <f>AD34*IF($C34="TA io",$H$72,IF($C34="MH",$H$73,$H$71))*#REF!</f>
        <v>#REF!</v>
      </c>
      <c r="AG34" s="88">
        <v>0</v>
      </c>
      <c r="AH34" s="71" t="e">
        <f>(SUMIF(#REF!,$A34,#REF!)/60)</f>
        <v>#REF!</v>
      </c>
      <c r="AI34" s="71" t="e">
        <f>AG34*IF($C34="TA io",$H$72,IF($C34="MH",$H$73,$H$71))*#REF!</f>
        <v>#REF!</v>
      </c>
      <c r="AJ34" s="88">
        <v>0</v>
      </c>
      <c r="AK34" s="71" t="e">
        <f>(SUMIF(#REF!,$A34,#REF!)/60)</f>
        <v>#REF!</v>
      </c>
      <c r="AL34" s="71" t="e">
        <f>AJ34*IF($C34="TA io",$H$72,IF($C34="MH",$H$73,$H$71))*#REF!</f>
        <v>#REF!</v>
      </c>
      <c r="AM34" s="70">
        <v>0.5</v>
      </c>
      <c r="AN34" s="71" t="e">
        <f>(SUMIF(#REF!,$A34,#REF!)/60)</f>
        <v>#REF!</v>
      </c>
      <c r="AO34" s="71" t="e">
        <f>AM34*IF($C34="TA io",$H$72,IF($C34="MH",$H$73,$H$71))*#REF!</f>
        <v>#REF!</v>
      </c>
      <c r="AP34" s="89" t="e">
        <f t="shared" si="0"/>
        <v>#REF!</v>
      </c>
      <c r="AQ34" s="89" t="e">
        <f t="shared" si="1"/>
        <v>#REF!</v>
      </c>
      <c r="AR34" s="104" t="e">
        <f t="shared" si="2"/>
        <v>#REF!</v>
      </c>
      <c r="AS34" s="105"/>
      <c r="AT34" s="29"/>
    </row>
    <row r="35" spans="1:52" s="1" customFormat="1" ht="24" customHeight="1" x14ac:dyDescent="0.25">
      <c r="A35" s="80" t="s">
        <v>107</v>
      </c>
      <c r="B35" s="68" t="s">
        <v>179</v>
      </c>
      <c r="C35" s="68" t="s">
        <v>133</v>
      </c>
      <c r="D35" s="68" t="s">
        <v>139</v>
      </c>
      <c r="E35" s="69" t="s">
        <v>139</v>
      </c>
      <c r="F35" s="70">
        <v>0.4</v>
      </c>
      <c r="G35" s="71" t="e">
        <f>(SUMIF(#REF!,$A35,#REF!)/60)</f>
        <v>#REF!</v>
      </c>
      <c r="H35" s="71" t="e">
        <f>F35*IF($C35="TA io",$H$72,IF($C35="MH",$H$73,$H$71))*#REF!</f>
        <v>#REF!</v>
      </c>
      <c r="I35" s="70">
        <v>0.35</v>
      </c>
      <c r="J35" s="71" t="e">
        <f>(SUMIF(#REF!,$A35,#REF!)/60)</f>
        <v>#REF!</v>
      </c>
      <c r="K35" s="71" t="e">
        <f>I35*IF($C35="TA io",$H$72,IF($C35="MH",$H$73,$H$71))*#REF!</f>
        <v>#REF!</v>
      </c>
      <c r="L35" s="70">
        <v>0.35</v>
      </c>
      <c r="M35" s="71" t="e">
        <f>(SUMIF(#REF!,$A35,#REF!)/60)</f>
        <v>#REF!</v>
      </c>
      <c r="N35" s="71" t="e">
        <f>L35*IF($C35="TA io",$H$72,IF($C35="MH",$H$73,$H$71))*#REF!</f>
        <v>#REF!</v>
      </c>
      <c r="O35" s="70">
        <v>0.4</v>
      </c>
      <c r="P35" s="71" t="e">
        <f>(SUMIF(#REF!,$A35,#REF!)/60)</f>
        <v>#REF!</v>
      </c>
      <c r="Q35" s="71" t="e">
        <f>O35*IF($C35="TA io",$H$72,IF($C35="MH",$H$73,$H$71))*#REF!</f>
        <v>#REF!</v>
      </c>
      <c r="R35" s="70">
        <v>0.35</v>
      </c>
      <c r="S35" s="71" t="e">
        <f>(SUMIF(#REF!,$A35,#REF!)/60)</f>
        <v>#REF!</v>
      </c>
      <c r="T35" s="71" t="e">
        <f>R35*IF($C35="TA io",$H$72,IF($C35="MH",$H$73,$H$71))*#REF!</f>
        <v>#REF!</v>
      </c>
      <c r="U35" s="70">
        <v>0.35</v>
      </c>
      <c r="V35" s="83" t="e">
        <f>(SUMIF(#REF!,$A35,#REF!)/60)</f>
        <v>#REF!</v>
      </c>
      <c r="W35" s="83" t="e">
        <f>U35*IF($C35="TA io",$H$72,IF($C35="MH",$H$73,$H$71))*#REF!</f>
        <v>#REF!</v>
      </c>
      <c r="X35" s="70">
        <v>0.35</v>
      </c>
      <c r="Y35" s="71" t="e">
        <f>(SUMIF(#REF!,$A35,#REF!)/60)</f>
        <v>#REF!</v>
      </c>
      <c r="Z35" s="71" t="e">
        <f>X35*IF($C35="TA io",$H$72,IF($C35="MH",$H$73,$H$71))*#REF!</f>
        <v>#REF!</v>
      </c>
      <c r="AA35" s="88">
        <v>0.35</v>
      </c>
      <c r="AB35" s="71" t="e">
        <f>SUMIF(#REF!,A35,#REF!)/60</f>
        <v>#REF!</v>
      </c>
      <c r="AC35" s="71" t="e">
        <f>AA35*IF($C35="TA io",$H$72,IF($C35="MH",$H$73,$H$71))*#REF!</f>
        <v>#REF!</v>
      </c>
      <c r="AD35" s="88">
        <v>0.35</v>
      </c>
      <c r="AE35" s="71" t="e">
        <f>(SUMIF(#REF!,$A35,#REF!)/60)</f>
        <v>#REF!</v>
      </c>
      <c r="AF35" s="71" t="e">
        <f>AD35*IF($C35="TA io",$H$72,IF($C35="MH",$H$73,$H$71))*#REF!</f>
        <v>#REF!</v>
      </c>
      <c r="AG35" s="88">
        <v>0.35</v>
      </c>
      <c r="AH35" s="71" t="e">
        <f>(SUMIF(#REF!,$A35,#REF!)/60)</f>
        <v>#REF!</v>
      </c>
      <c r="AI35" s="71" t="e">
        <f>AG35*IF($C35="TA io",$H$72,IF($C35="MH",$H$73,$H$71))*#REF!</f>
        <v>#REF!</v>
      </c>
      <c r="AJ35" s="88">
        <v>0.35</v>
      </c>
      <c r="AK35" s="71" t="e">
        <f>(SUMIF(#REF!,$A35,#REF!)/60)</f>
        <v>#REF!</v>
      </c>
      <c r="AL35" s="71" t="e">
        <f>AJ35*IF($C35="TA io",$H$72,IF($C35="MH",$H$73,$H$71))*#REF!</f>
        <v>#REF!</v>
      </c>
      <c r="AM35" s="70">
        <v>0.5</v>
      </c>
      <c r="AN35" s="71" t="e">
        <f>(SUMIF(#REF!,$A35,#REF!)/60)</f>
        <v>#REF!</v>
      </c>
      <c r="AO35" s="71" t="e">
        <f>AM35*IF($C35="TA io",$H$72,IF($C35="MH",$H$73,$H$71))*#REF!</f>
        <v>#REF!</v>
      </c>
      <c r="AP35" s="89" t="e">
        <f t="shared" si="0"/>
        <v>#REF!</v>
      </c>
      <c r="AQ35" s="89" t="e">
        <f t="shared" si="1"/>
        <v>#REF!</v>
      </c>
      <c r="AR35" s="104" t="e">
        <f t="shared" si="2"/>
        <v>#REF!</v>
      </c>
      <c r="AS35" s="105" t="e">
        <f t="shared" si="3"/>
        <v>#REF!</v>
      </c>
      <c r="AT35" s="91"/>
      <c r="AU35" s="1" t="s">
        <v>1056</v>
      </c>
      <c r="AV35" s="90" t="s">
        <v>1250</v>
      </c>
      <c r="AW35" s="90" t="s">
        <v>1758</v>
      </c>
      <c r="AZ35" s="1" t="s">
        <v>1833</v>
      </c>
    </row>
    <row r="36" spans="1:52" ht="24" customHeight="1" x14ac:dyDescent="0.25">
      <c r="A36" s="80" t="s">
        <v>114</v>
      </c>
      <c r="B36" s="68" t="s">
        <v>180</v>
      </c>
      <c r="C36" s="68" t="s">
        <v>133</v>
      </c>
      <c r="D36" s="68" t="s">
        <v>139</v>
      </c>
      <c r="E36" s="69" t="s">
        <v>139</v>
      </c>
      <c r="F36" s="70">
        <v>0.6</v>
      </c>
      <c r="G36" s="71" t="e">
        <f>(SUMIF(#REF!,$A36,#REF!)/60)</f>
        <v>#REF!</v>
      </c>
      <c r="H36" s="71" t="e">
        <f>F36*IF($C36="TA io",$H$72,IF($C36="MH",$H$73,$H$71))*#REF!</f>
        <v>#REF!</v>
      </c>
      <c r="I36" s="70">
        <v>0.6</v>
      </c>
      <c r="J36" s="71" t="e">
        <f>(SUMIF(#REF!,$A36,#REF!)/60)</f>
        <v>#REF!</v>
      </c>
      <c r="K36" s="71" t="e">
        <f>I36*IF($C36="TA io",$H$72,IF($C36="MH",$H$73,$H$71))*#REF!</f>
        <v>#REF!</v>
      </c>
      <c r="L36" s="70">
        <v>0.6</v>
      </c>
      <c r="M36" s="71" t="e">
        <f>(SUMIF(#REF!,$A36,#REF!)/60)</f>
        <v>#REF!</v>
      </c>
      <c r="N36" s="71" t="e">
        <f>L36*IF($C36="TA io",$H$72,IF($C36="MH",$H$73,$H$71))*#REF!</f>
        <v>#REF!</v>
      </c>
      <c r="O36" s="70">
        <v>0.6</v>
      </c>
      <c r="P36" s="71" t="e">
        <f>(SUMIF(#REF!,$A36,#REF!)/60)</f>
        <v>#REF!</v>
      </c>
      <c r="Q36" s="71" t="e">
        <f>O36*IF($C36="TA io",$H$72,IF($C36="MH",$H$73,$H$71))*#REF!</f>
        <v>#REF!</v>
      </c>
      <c r="R36" s="70">
        <v>0.6</v>
      </c>
      <c r="S36" s="71" t="e">
        <f>(SUMIF(#REF!,$A36,#REF!)/60)</f>
        <v>#REF!</v>
      </c>
      <c r="T36" s="71" t="e">
        <f>R36*IF($C36="TA io",$H$72,IF($C36="MH",$H$73,$H$71))*#REF!</f>
        <v>#REF!</v>
      </c>
      <c r="U36" s="70">
        <v>0.6</v>
      </c>
      <c r="V36" s="83" t="e">
        <f>(SUMIF(#REF!,$A36,#REF!)/60)</f>
        <v>#REF!</v>
      </c>
      <c r="W36" s="83" t="e">
        <f>U36*IF($C36="TA io",$H$72,IF($C36="MH",$H$73,$H$71))*#REF!</f>
        <v>#REF!</v>
      </c>
      <c r="X36" s="70">
        <v>0.6</v>
      </c>
      <c r="Y36" s="71" t="e">
        <f>(SUMIF(#REF!,$A36,#REF!)/60)</f>
        <v>#REF!</v>
      </c>
      <c r="Z36" s="71" t="e">
        <f>X36*IF($C36="TA io",$H$72,IF($C36="MH",$H$73,$H$71))*#REF!</f>
        <v>#REF!</v>
      </c>
      <c r="AA36" s="70">
        <v>0.6</v>
      </c>
      <c r="AB36" s="71" t="e">
        <f>SUMIF(#REF!,A36,#REF!)/60</f>
        <v>#REF!</v>
      </c>
      <c r="AC36" s="71" t="e">
        <f>AA36*IF($C36="TA io",$H$72,IF($C36="MH",$H$73,$H$71))*#REF!</f>
        <v>#REF!</v>
      </c>
      <c r="AD36" s="70">
        <v>0.6</v>
      </c>
      <c r="AE36" s="71" t="e">
        <f>(SUMIF(#REF!,$A36,#REF!)/60)</f>
        <v>#REF!</v>
      </c>
      <c r="AF36" s="71" t="e">
        <f>AD36*IF($C36="TA io",$H$72,IF($C36="MH",$H$73,$H$71))*#REF!</f>
        <v>#REF!</v>
      </c>
      <c r="AG36" s="70">
        <v>0.6</v>
      </c>
      <c r="AH36" s="71" t="e">
        <f>(SUMIF(#REF!,$A36,#REF!)/60)</f>
        <v>#REF!</v>
      </c>
      <c r="AI36" s="71" t="e">
        <f>AG36*IF($C36="TA io",$H$72,IF($C36="MH",$H$73,$H$71))*#REF!</f>
        <v>#REF!</v>
      </c>
      <c r="AJ36" s="70">
        <v>0.6</v>
      </c>
      <c r="AK36" s="71" t="e">
        <f>(SUMIF(#REF!,$A36,#REF!)/60)</f>
        <v>#REF!</v>
      </c>
      <c r="AL36" s="71" t="e">
        <f>AJ36*IF($C36="TA io",$H$72,IF($C36="MH",$H$73,$H$71))*#REF!</f>
        <v>#REF!</v>
      </c>
      <c r="AM36" s="70">
        <v>0.5</v>
      </c>
      <c r="AN36" s="71" t="e">
        <f>(SUMIF(#REF!,$A36,#REF!)/60)</f>
        <v>#REF!</v>
      </c>
      <c r="AO36" s="71" t="e">
        <f>AM36*IF($C36="TA io",$H$72,IF($C36="MH",$H$73,$H$71))*#REF!</f>
        <v>#REF!</v>
      </c>
      <c r="AP36" s="89" t="e">
        <f t="shared" si="0"/>
        <v>#REF!</v>
      </c>
      <c r="AQ36" s="89" t="e">
        <f t="shared" si="1"/>
        <v>#REF!</v>
      </c>
      <c r="AR36" s="104" t="e">
        <f t="shared" si="2"/>
        <v>#REF!</v>
      </c>
      <c r="AS36" s="105" t="e">
        <f t="shared" si="3"/>
        <v>#REF!</v>
      </c>
      <c r="AT36" s="29"/>
    </row>
    <row r="37" spans="1:52" ht="24" customHeight="1" x14ac:dyDescent="0.25">
      <c r="A37" s="80" t="s">
        <v>125</v>
      </c>
      <c r="B37" s="68" t="s">
        <v>181</v>
      </c>
      <c r="C37" s="68" t="s">
        <v>133</v>
      </c>
      <c r="D37" s="68" t="s">
        <v>139</v>
      </c>
      <c r="E37" s="69" t="s">
        <v>139</v>
      </c>
      <c r="F37" s="70">
        <v>0.43059999999999998</v>
      </c>
      <c r="G37" s="71" t="e">
        <f>(SUMIF(#REF!,$A37,#REF!)/60)</f>
        <v>#REF!</v>
      </c>
      <c r="H37" s="71" t="e">
        <f>F37*IF($C37="TA io",$H$72,IF($C37="MH",$H$73,$H$71))*#REF!</f>
        <v>#REF!</v>
      </c>
      <c r="I37" s="70">
        <v>0.43059999999999998</v>
      </c>
      <c r="J37" s="71" t="e">
        <f>(SUMIF(#REF!,$A37,#REF!)/60)</f>
        <v>#REF!</v>
      </c>
      <c r="K37" s="71" t="e">
        <f>I37*IF($C37="TA io",$H$72,IF($C37="MH",$H$73,$H$71))*#REF!</f>
        <v>#REF!</v>
      </c>
      <c r="L37" s="70">
        <v>0.43059999999999998</v>
      </c>
      <c r="M37" s="71" t="e">
        <f>(SUMIF(#REF!,$A37,#REF!)/60)</f>
        <v>#REF!</v>
      </c>
      <c r="N37" s="71" t="e">
        <f>L37*IF($C37="TA io",$H$72,IF($C37="MH",$H$73,$H$71))*#REF!</f>
        <v>#REF!</v>
      </c>
      <c r="O37" s="70">
        <v>0.43059999999999998</v>
      </c>
      <c r="P37" s="71" t="e">
        <f>(SUMIF(#REF!,$A37,#REF!)/60)</f>
        <v>#REF!</v>
      </c>
      <c r="Q37" s="71" t="e">
        <f>O37*IF($C37="TA io",$H$72,IF($C37="MH",$H$73,$H$71))*#REF!</f>
        <v>#REF!</v>
      </c>
      <c r="R37" s="70">
        <v>0.43059999999999998</v>
      </c>
      <c r="S37" s="71" t="e">
        <f>(SUMIF(#REF!,$A37,#REF!)/60)</f>
        <v>#REF!</v>
      </c>
      <c r="T37" s="71" t="e">
        <f>R37*IF($C37="TA io",$H$72,IF($C37="MH",$H$73,$H$71))*#REF!</f>
        <v>#REF!</v>
      </c>
      <c r="U37" s="70">
        <v>0.43059999999999998</v>
      </c>
      <c r="V37" s="83" t="e">
        <f>(SUMIF(#REF!,$A37,#REF!)/60)</f>
        <v>#REF!</v>
      </c>
      <c r="W37" s="83" t="e">
        <f>U37*IF($C37="TA io",$H$72,IF($C37="MH",$H$73,$H$71))*#REF!</f>
        <v>#REF!</v>
      </c>
      <c r="X37" s="70">
        <v>0.43059999999999998</v>
      </c>
      <c r="Y37" s="71" t="e">
        <f>(SUMIF(#REF!,$A37,#REF!)/60)</f>
        <v>#REF!</v>
      </c>
      <c r="Z37" s="71" t="e">
        <f>X37*IF($C37="TA io",$H$72,IF($C37="MH",$H$73,$H$71))*#REF!</f>
        <v>#REF!</v>
      </c>
      <c r="AA37" s="88">
        <v>0.43059999999999998</v>
      </c>
      <c r="AB37" s="71" t="e">
        <f>SUMIF(#REF!,A37,#REF!)/60</f>
        <v>#REF!</v>
      </c>
      <c r="AC37" s="71" t="e">
        <f>AA37*IF($C37="TA io",$H$72,IF($C37="MH",$H$73,$H$71))*#REF!</f>
        <v>#REF!</v>
      </c>
      <c r="AD37" s="88">
        <v>0.43059999999999998</v>
      </c>
      <c r="AE37" s="71" t="e">
        <f>(SUMIF(#REF!,$A37,#REF!)/60)</f>
        <v>#REF!</v>
      </c>
      <c r="AF37" s="71" t="e">
        <f>AD37*IF($C37="TA io",$H$72,IF($C37="MH",$H$73,$H$71))*#REF!</f>
        <v>#REF!</v>
      </c>
      <c r="AG37" s="88">
        <v>0.43059999999999998</v>
      </c>
      <c r="AH37" s="71" t="e">
        <f>(SUMIF(#REF!,$A37,#REF!)/60)</f>
        <v>#REF!</v>
      </c>
      <c r="AI37" s="71" t="e">
        <f>AG37*IF($C37="TA io",$H$72,IF($C37="MH",$H$73,$H$71))*#REF!</f>
        <v>#REF!</v>
      </c>
      <c r="AJ37" s="88">
        <v>0.43059999999999998</v>
      </c>
      <c r="AK37" s="71" t="e">
        <f>(SUMIF(#REF!,$A37,#REF!)/60)</f>
        <v>#REF!</v>
      </c>
      <c r="AL37" s="71" t="e">
        <f>AJ37*IF($C37="TA io",$H$72,IF($C37="MH",$H$73,$H$71))*#REF!</f>
        <v>#REF!</v>
      </c>
      <c r="AM37" s="70">
        <v>0.5</v>
      </c>
      <c r="AN37" s="71" t="e">
        <f>(SUMIF(#REF!,$A37,#REF!)/60)</f>
        <v>#REF!</v>
      </c>
      <c r="AO37" s="71" t="e">
        <f>AM37*IF($C37="TA io",$H$72,IF($C37="MH",$H$73,$H$71))*#REF!</f>
        <v>#REF!</v>
      </c>
      <c r="AP37" s="89" t="e">
        <f t="shared" si="0"/>
        <v>#REF!</v>
      </c>
      <c r="AQ37" s="89" t="e">
        <f t="shared" si="1"/>
        <v>#REF!</v>
      </c>
      <c r="AR37" s="104" t="e">
        <f t="shared" si="2"/>
        <v>#REF!</v>
      </c>
      <c r="AS37" s="105" t="e">
        <f t="shared" si="3"/>
        <v>#REF!</v>
      </c>
      <c r="AT37" s="29"/>
    </row>
    <row r="38" spans="1:52" s="32" customFormat="1" ht="24" customHeight="1" x14ac:dyDescent="0.25">
      <c r="A38" s="80" t="s">
        <v>118</v>
      </c>
      <c r="B38" s="68" t="s">
        <v>183</v>
      </c>
      <c r="C38" s="68" t="s">
        <v>133</v>
      </c>
      <c r="D38" s="68" t="s">
        <v>139</v>
      </c>
      <c r="E38" s="69" t="s">
        <v>139</v>
      </c>
      <c r="F38" s="70">
        <v>0.4</v>
      </c>
      <c r="G38" s="71" t="e">
        <f>(SUMIF(#REF!,$A38,#REF!)/60)</f>
        <v>#REF!</v>
      </c>
      <c r="H38" s="71" t="e">
        <f>F38*IF($C38="TA io",$H$72,IF($C38="MH",$H$73,$H$71))*#REF!</f>
        <v>#REF!</v>
      </c>
      <c r="I38" s="70">
        <v>0.4</v>
      </c>
      <c r="J38" s="71" t="e">
        <f>(SUMIF(#REF!,$A38,#REF!)/60)</f>
        <v>#REF!</v>
      </c>
      <c r="K38" s="71" t="e">
        <f>I38*IF($C38="TA io",$H$72,IF($C38="MH",$H$73,$H$71))*#REF!</f>
        <v>#REF!</v>
      </c>
      <c r="L38" s="70">
        <v>0.4</v>
      </c>
      <c r="M38" s="71" t="e">
        <f>(SUMIF(#REF!,$A38,#REF!)/60)</f>
        <v>#REF!</v>
      </c>
      <c r="N38" s="71" t="e">
        <f>L38*IF($C38="TA io",$H$72,IF($C38="MH",$H$73,$H$71))*#REF!</f>
        <v>#REF!</v>
      </c>
      <c r="O38" s="70">
        <v>0.4</v>
      </c>
      <c r="P38" s="71" t="e">
        <f>(SUMIF(#REF!,$A38,#REF!)/60)</f>
        <v>#REF!</v>
      </c>
      <c r="Q38" s="71" t="e">
        <f>O38*IF($C38="TA io",$H$72,IF($C38="MH",$H$73,$H$71))*#REF!</f>
        <v>#REF!</v>
      </c>
      <c r="R38" s="70">
        <v>0.4</v>
      </c>
      <c r="S38" s="71" t="e">
        <f>(SUMIF(#REF!,$A38,#REF!)/60)</f>
        <v>#REF!</v>
      </c>
      <c r="T38" s="71" t="e">
        <f>R38*IF($C38="TA io",$H$72,IF($C38="MH",$H$73,$H$71))*#REF!</f>
        <v>#REF!</v>
      </c>
      <c r="U38" s="70">
        <v>0.4</v>
      </c>
      <c r="V38" s="83" t="e">
        <f>(SUMIF(#REF!,$A38,#REF!)/60)</f>
        <v>#REF!</v>
      </c>
      <c r="W38" s="83" t="e">
        <f>U38*IF($C38="TA io",$H$72,IF($C38="MH",$H$73,$H$71))*#REF!</f>
        <v>#REF!</v>
      </c>
      <c r="X38" s="70">
        <v>0.4</v>
      </c>
      <c r="Y38" s="71" t="e">
        <f>(SUMIF(#REF!,$A38,#REF!)/60)</f>
        <v>#REF!</v>
      </c>
      <c r="Z38" s="71" t="e">
        <f>X38*IF($C38="TA io",$H$72,IF($C38="MH",$H$73,$H$71))*#REF!</f>
        <v>#REF!</v>
      </c>
      <c r="AA38" s="88">
        <v>0.4</v>
      </c>
      <c r="AB38" s="71" t="e">
        <f>SUMIF(#REF!,A38,#REF!)/60</f>
        <v>#REF!</v>
      </c>
      <c r="AC38" s="71" t="e">
        <f>AA38*IF($C38="TA io",$H$72,IF($C38="MH",$H$73,$H$71))*#REF!</f>
        <v>#REF!</v>
      </c>
      <c r="AD38" s="88">
        <v>0.4</v>
      </c>
      <c r="AE38" s="71" t="e">
        <f>(SUMIF(#REF!,$A38,#REF!)/60)</f>
        <v>#REF!</v>
      </c>
      <c r="AF38" s="71" t="e">
        <f>AD38*IF($C38="TA io",$H$72,IF($C38="MH",$H$73,$H$71))*#REF!</f>
        <v>#REF!</v>
      </c>
      <c r="AG38" s="88">
        <v>0.4</v>
      </c>
      <c r="AH38" s="71" t="e">
        <f>(SUMIF(#REF!,$A38,#REF!)/60)</f>
        <v>#REF!</v>
      </c>
      <c r="AI38" s="71" t="e">
        <f>AG38*IF($C38="TA io",$H$72,IF($C38="MH",$H$73,$H$71))*#REF!</f>
        <v>#REF!</v>
      </c>
      <c r="AJ38" s="88">
        <v>0.4</v>
      </c>
      <c r="AK38" s="71" t="e">
        <f>(SUMIF(#REF!,$A38,#REF!)/60)</f>
        <v>#REF!</v>
      </c>
      <c r="AL38" s="71" t="e">
        <f>AJ38*IF($C38="TA io",$H$72,IF($C38="MH",$H$73,$H$71))*#REF!</f>
        <v>#REF!</v>
      </c>
      <c r="AM38" s="70">
        <v>0.5</v>
      </c>
      <c r="AN38" s="71" t="e">
        <f>(SUMIF(#REF!,$A38,#REF!)/60)</f>
        <v>#REF!</v>
      </c>
      <c r="AO38" s="71" t="e">
        <f>AM38*IF($C38="TA io",$H$72,IF($C38="MH",$H$73,$H$71))*#REF!</f>
        <v>#REF!</v>
      </c>
      <c r="AP38" s="89" t="e">
        <f t="shared" si="0"/>
        <v>#REF!</v>
      </c>
      <c r="AQ38" s="89" t="e">
        <f t="shared" si="1"/>
        <v>#REF!</v>
      </c>
      <c r="AR38" s="104" t="e">
        <f t="shared" si="2"/>
        <v>#REF!</v>
      </c>
      <c r="AS38" s="105" t="e">
        <f t="shared" si="3"/>
        <v>#REF!</v>
      </c>
      <c r="AT38" s="29"/>
      <c r="AU38" s="32" t="s">
        <v>1057</v>
      </c>
      <c r="AV38" s="32" t="s">
        <v>1247</v>
      </c>
      <c r="AW38" s="90" t="s">
        <v>1762</v>
      </c>
    </row>
    <row r="39" spans="1:52" ht="24" customHeight="1" x14ac:dyDescent="0.25">
      <c r="A39" s="80" t="s">
        <v>431</v>
      </c>
      <c r="B39" s="68" t="s">
        <v>433</v>
      </c>
      <c r="C39" s="68" t="s">
        <v>133</v>
      </c>
      <c r="D39" s="68" t="s">
        <v>139</v>
      </c>
      <c r="E39" s="69" t="s">
        <v>139</v>
      </c>
      <c r="F39" s="70">
        <v>0.2</v>
      </c>
      <c r="G39" s="71" t="e">
        <f>(SUMIF(#REF!,$A39,#REF!)/60)</f>
        <v>#REF!</v>
      </c>
      <c r="H39" s="71" t="e">
        <f>F39*IF($C39="TA io",$H$72,IF($C39="MH",$H$73,$H$71))*#REF!</f>
        <v>#REF!</v>
      </c>
      <c r="I39" s="70">
        <v>0.2</v>
      </c>
      <c r="J39" s="71" t="e">
        <f>(SUMIF(#REF!,$A39,#REF!)/60)</f>
        <v>#REF!</v>
      </c>
      <c r="K39" s="71" t="e">
        <f>I39*IF($C39="TA io",$H$72,IF($C39="MH",$H$73,$H$71))*#REF!</f>
        <v>#REF!</v>
      </c>
      <c r="L39" s="70">
        <v>0.2</v>
      </c>
      <c r="M39" s="71" t="e">
        <f>(SUMIF(#REF!,$A39,#REF!)/60)</f>
        <v>#REF!</v>
      </c>
      <c r="N39" s="71" t="e">
        <f>L39*IF($C39="TA io",$H$72,IF($C39="MH",$H$73,$H$71))*#REF!</f>
        <v>#REF!</v>
      </c>
      <c r="O39" s="70">
        <v>0.2</v>
      </c>
      <c r="P39" s="71" t="e">
        <f>(SUMIF(#REF!,$A39,#REF!)/60)</f>
        <v>#REF!</v>
      </c>
      <c r="Q39" s="71" t="e">
        <f>O39*IF($C39="TA io",$H$72,IF($C39="MH",$H$73,$H$71))*#REF!</f>
        <v>#REF!</v>
      </c>
      <c r="R39" s="70">
        <v>0.2</v>
      </c>
      <c r="S39" s="71" t="e">
        <f>(SUMIF(#REF!,$A39,#REF!)/60)</f>
        <v>#REF!</v>
      </c>
      <c r="T39" s="71" t="e">
        <f>R39*IF($C39="TA io",$H$72,IF($C39="MH",$H$73,$H$71))*#REF!</f>
        <v>#REF!</v>
      </c>
      <c r="U39" s="70">
        <v>0.2</v>
      </c>
      <c r="V39" s="83" t="e">
        <f>(SUMIF(#REF!,$A39,#REF!)/60)</f>
        <v>#REF!</v>
      </c>
      <c r="W39" s="83" t="e">
        <f>U39*IF($C39="TA io",$H$72,IF($C39="MH",$H$73,$H$71))*#REF!</f>
        <v>#REF!</v>
      </c>
      <c r="X39" s="70">
        <v>0.2</v>
      </c>
      <c r="Y39" s="71" t="e">
        <f>(SUMIF(#REF!,$A39,#REF!)/60)</f>
        <v>#REF!</v>
      </c>
      <c r="Z39" s="71" t="e">
        <f>X39*IF($C39="TA io",$H$72,IF($C39="MH",$H$73,$H$71))*#REF!</f>
        <v>#REF!</v>
      </c>
      <c r="AA39" s="88">
        <v>0.2</v>
      </c>
      <c r="AB39" s="71" t="e">
        <f>SUMIF(#REF!,A39,#REF!)/60</f>
        <v>#REF!</v>
      </c>
      <c r="AC39" s="71" t="e">
        <f>AA39*IF($C39="TA io",$H$72,IF($C39="MH",$H$73,$H$71))*#REF!</f>
        <v>#REF!</v>
      </c>
      <c r="AD39" s="88">
        <v>0.2</v>
      </c>
      <c r="AE39" s="71" t="e">
        <f>(SUMIF(#REF!,$A39,#REF!)/60)</f>
        <v>#REF!</v>
      </c>
      <c r="AF39" s="71" t="e">
        <f>AD39*IF($C39="TA io",$H$72,IF($C39="MH",$H$73,$H$71))*#REF!</f>
        <v>#REF!</v>
      </c>
      <c r="AG39" s="88">
        <v>0.2</v>
      </c>
      <c r="AH39" s="71" t="e">
        <f>(SUMIF(#REF!,$A39,#REF!)/60)</f>
        <v>#REF!</v>
      </c>
      <c r="AI39" s="71" t="e">
        <f>AG39*IF($C39="TA io",$H$72,IF($C39="MH",$H$73,$H$71))*#REF!</f>
        <v>#REF!</v>
      </c>
      <c r="AJ39" s="88">
        <v>0.2</v>
      </c>
      <c r="AK39" s="71" t="e">
        <f>(SUMIF(#REF!,$A39,#REF!)/60)</f>
        <v>#REF!</v>
      </c>
      <c r="AL39" s="71" t="e">
        <f>AJ39*IF($C39="TA io",$H$72,IF($C39="MH",$H$73,$H$71))*#REF!</f>
        <v>#REF!</v>
      </c>
      <c r="AM39" s="70">
        <v>0.5</v>
      </c>
      <c r="AN39" s="71" t="e">
        <f>(SUMIF(#REF!,$A39,#REF!)/60)</f>
        <v>#REF!</v>
      </c>
      <c r="AO39" s="71" t="e">
        <f>AM39*IF($C39="TA io",$H$72,IF($C39="MH",$H$73,$H$71))*#REF!</f>
        <v>#REF!</v>
      </c>
      <c r="AP39" s="89" t="e">
        <f t="shared" si="0"/>
        <v>#REF!</v>
      </c>
      <c r="AQ39" s="89" t="e">
        <f t="shared" si="1"/>
        <v>#REF!</v>
      </c>
      <c r="AR39" s="104" t="e">
        <f t="shared" si="2"/>
        <v>#REF!</v>
      </c>
      <c r="AS39" s="105" t="e">
        <f t="shared" si="3"/>
        <v>#REF!</v>
      </c>
      <c r="AT39" s="29"/>
      <c r="AZ39" s="6" t="s">
        <v>1840</v>
      </c>
    </row>
    <row r="40" spans="1:52" ht="24" customHeight="1" x14ac:dyDescent="0.25">
      <c r="A40" s="80" t="s">
        <v>86</v>
      </c>
      <c r="B40" s="68" t="s">
        <v>182</v>
      </c>
      <c r="C40" s="68" t="s">
        <v>450</v>
      </c>
      <c r="D40" s="68" t="s">
        <v>139</v>
      </c>
      <c r="E40" s="69" t="s">
        <v>143</v>
      </c>
      <c r="F40" s="70">
        <v>0.2</v>
      </c>
      <c r="G40" s="71" t="e">
        <f>(SUMIF(#REF!,$A40,#REF!)/60)</f>
        <v>#REF!</v>
      </c>
      <c r="H40" s="71" t="e">
        <f>F40*IF($C40="TA io",$H$72,IF($C40="MH",$H$73,$H$71))*#REF!</f>
        <v>#REF!</v>
      </c>
      <c r="I40" s="70">
        <v>0.2</v>
      </c>
      <c r="J40" s="71" t="e">
        <f>(SUMIF(#REF!,$A40,#REF!)/60)</f>
        <v>#REF!</v>
      </c>
      <c r="K40" s="71" t="e">
        <f>I40*IF($C40="TA io",$H$72,IF($C40="MH",$H$73,$H$71))*#REF!</f>
        <v>#REF!</v>
      </c>
      <c r="L40" s="70">
        <v>0.2</v>
      </c>
      <c r="M40" s="71" t="e">
        <f>(SUMIF(#REF!,$A40,#REF!)/60)</f>
        <v>#REF!</v>
      </c>
      <c r="N40" s="71" t="e">
        <f>L40*IF($C40="TA io",$H$72,IF($C40="MH",$H$73,$H$71))*#REF!</f>
        <v>#REF!</v>
      </c>
      <c r="O40" s="70">
        <v>0.2</v>
      </c>
      <c r="P40" s="71" t="e">
        <f>(SUMIF(#REF!,$A40,#REF!)/60)</f>
        <v>#REF!</v>
      </c>
      <c r="Q40" s="71" t="e">
        <f>O40*IF($C40="TA io",$H$72,IF($C40="MH",$H$73,$H$71))*#REF!</f>
        <v>#REF!</v>
      </c>
      <c r="R40" s="70">
        <v>0.2</v>
      </c>
      <c r="S40" s="71" t="e">
        <f>(SUMIF(#REF!,$A40,#REF!)/60)</f>
        <v>#REF!</v>
      </c>
      <c r="T40" s="71" t="e">
        <f>R40*IF($C40="TA io",$H$72,IF($C40="MH",$H$73,$H$71))*#REF!</f>
        <v>#REF!</v>
      </c>
      <c r="U40" s="70">
        <v>0.2</v>
      </c>
      <c r="V40" s="83" t="e">
        <f>(SUMIF(#REF!,$A40,#REF!)/60)</f>
        <v>#REF!</v>
      </c>
      <c r="W40" s="83" t="e">
        <f>U40*IF($C40="TA io",$H$72,IF($C40="MH",$H$73,$H$71))*#REF!</f>
        <v>#REF!</v>
      </c>
      <c r="X40" s="70">
        <v>0.2</v>
      </c>
      <c r="Y40" s="71" t="e">
        <f>(SUMIF(#REF!,$A40,#REF!)/60)</f>
        <v>#REF!</v>
      </c>
      <c r="Z40" s="71" t="e">
        <f>X40*IF($C40="TA io",$H$72,IF($C40="MH",$H$73,$H$71))*#REF!</f>
        <v>#REF!</v>
      </c>
      <c r="AA40" s="88">
        <v>0.2</v>
      </c>
      <c r="AB40" s="71" t="e">
        <f>SUMIF(#REF!,A40,#REF!)/60</f>
        <v>#REF!</v>
      </c>
      <c r="AC40" s="71" t="e">
        <f>AA40*IF($C40="TA io",$H$72,IF($C40="MH",$H$73,$H$71))*#REF!</f>
        <v>#REF!</v>
      </c>
      <c r="AD40" s="88">
        <v>0.2</v>
      </c>
      <c r="AE40" s="71" t="e">
        <f>(SUMIF(#REF!,$A40,#REF!)/60)</f>
        <v>#REF!</v>
      </c>
      <c r="AF40" s="71" t="e">
        <f>AD40*IF($C40="TA io",$H$72,IF($C40="MH",$H$73,$H$71))*#REF!</f>
        <v>#REF!</v>
      </c>
      <c r="AG40" s="88">
        <v>0.2</v>
      </c>
      <c r="AH40" s="71" t="e">
        <f>(SUMIF(#REF!,$A40,#REF!)/60)</f>
        <v>#REF!</v>
      </c>
      <c r="AI40" s="71" t="e">
        <f>AG40*IF($C40="TA io",$H$72,IF($C40="MH",$H$73,$H$71))*#REF!</f>
        <v>#REF!</v>
      </c>
      <c r="AJ40" s="88">
        <v>0.2</v>
      </c>
      <c r="AK40" s="71" t="e">
        <f>(SUMIF(#REF!,$A40,#REF!)/60)</f>
        <v>#REF!</v>
      </c>
      <c r="AL40" s="71" t="e">
        <f>AJ40*IF($C40="TA io",$H$72,IF($C40="MH",$H$73,$H$71))*#REF!</f>
        <v>#REF!</v>
      </c>
      <c r="AM40" s="70">
        <v>0.5</v>
      </c>
      <c r="AN40" s="71" t="e">
        <f>(SUMIF(#REF!,$A40,#REF!)/60)</f>
        <v>#REF!</v>
      </c>
      <c r="AO40" s="71" t="e">
        <f>AM40*IF($C40="TA io",$H$72,IF($C40="MH",$H$73,$H$71))*#REF!</f>
        <v>#REF!</v>
      </c>
      <c r="AP40" s="89" t="e">
        <f t="shared" si="0"/>
        <v>#REF!</v>
      </c>
      <c r="AQ40" s="89" t="e">
        <f t="shared" si="1"/>
        <v>#REF!</v>
      </c>
      <c r="AR40" s="104" t="e">
        <f t="shared" si="2"/>
        <v>#REF!</v>
      </c>
      <c r="AS40" s="105" t="e">
        <f t="shared" si="3"/>
        <v>#REF!</v>
      </c>
      <c r="AT40" s="29"/>
    </row>
    <row r="41" spans="1:52" ht="24" customHeight="1" x14ac:dyDescent="0.25">
      <c r="A41" s="80" t="s">
        <v>883</v>
      </c>
      <c r="B41" s="68" t="s">
        <v>884</v>
      </c>
      <c r="C41" s="68" t="s">
        <v>450</v>
      </c>
      <c r="D41" s="68" t="s">
        <v>139</v>
      </c>
      <c r="E41" s="69" t="s">
        <v>143</v>
      </c>
      <c r="F41" s="70">
        <v>0.4</v>
      </c>
      <c r="G41" s="71" t="e">
        <f>(SUMIF(#REF!,$A41,#REF!)/60)</f>
        <v>#REF!</v>
      </c>
      <c r="H41" s="71" t="e">
        <f>F41*IF($C41="TA io",$H$72,IF($C41="MH",$H$73,$H$71))*#REF!</f>
        <v>#REF!</v>
      </c>
      <c r="I41" s="70">
        <v>0.4</v>
      </c>
      <c r="J41" s="71" t="e">
        <f>(SUMIF(#REF!,$A41,#REF!)/60)</f>
        <v>#REF!</v>
      </c>
      <c r="K41" s="71" t="e">
        <f>I41*IF($C41="TA io",$H$72,IF($C41="MH",$H$73,$H$71))*#REF!</f>
        <v>#REF!</v>
      </c>
      <c r="L41" s="70">
        <v>0.4</v>
      </c>
      <c r="M41" s="71" t="e">
        <f>(SUMIF(#REF!,$A41,#REF!)/60)</f>
        <v>#REF!</v>
      </c>
      <c r="N41" s="71" t="e">
        <f>L41*IF($C41="TA io",$H$72,IF($C41="MH",$H$73,$H$71))*#REF!</f>
        <v>#REF!</v>
      </c>
      <c r="O41" s="70">
        <v>0.4</v>
      </c>
      <c r="P41" s="71" t="e">
        <f>(SUMIF(#REF!,$A41,#REF!)/60)</f>
        <v>#REF!</v>
      </c>
      <c r="Q41" s="71" t="e">
        <f>O41*IF($C41="TA io",$H$72,IF($C41="MH",$H$73,$H$71))*#REF!</f>
        <v>#REF!</v>
      </c>
      <c r="R41" s="70">
        <v>0.4</v>
      </c>
      <c r="S41" s="71" t="e">
        <f>(SUMIF(#REF!,$A41,#REF!)/60)</f>
        <v>#REF!</v>
      </c>
      <c r="T41" s="71" t="e">
        <f>R41*IF($C41="TA io",$H$72,IF($C41="MH",$H$73,$H$71))*#REF!</f>
        <v>#REF!</v>
      </c>
      <c r="U41" s="70">
        <v>0.4</v>
      </c>
      <c r="V41" s="83" t="e">
        <f>(SUMIF(#REF!,$A41,#REF!)/60)</f>
        <v>#REF!</v>
      </c>
      <c r="W41" s="83" t="e">
        <f>U41*IF($C41="TA io",$H$72,IF($C41="MH",$H$73,$H$71))*#REF!</f>
        <v>#REF!</v>
      </c>
      <c r="X41" s="70">
        <v>0.4</v>
      </c>
      <c r="Y41" s="71" t="e">
        <f>(SUMIF(#REF!,$A41,#REF!)/60)</f>
        <v>#REF!</v>
      </c>
      <c r="Z41" s="71" t="e">
        <f>X41*IF($C41="TA io",$H$72,IF($C41="MH",$H$73,$H$71))*#REF!</f>
        <v>#REF!</v>
      </c>
      <c r="AA41" s="88">
        <v>0.4</v>
      </c>
      <c r="AB41" s="71" t="e">
        <f>SUMIF(#REF!,A41,#REF!)/60</f>
        <v>#REF!</v>
      </c>
      <c r="AC41" s="71" t="e">
        <f>AA41*IF($C41="TA io",$H$72,IF($C41="MH",$H$73,$H$71))*#REF!</f>
        <v>#REF!</v>
      </c>
      <c r="AD41" s="88">
        <v>0.4</v>
      </c>
      <c r="AE41" s="71" t="e">
        <f>(SUMIF(#REF!,$A41,#REF!)/60)</f>
        <v>#REF!</v>
      </c>
      <c r="AF41" s="71" t="e">
        <f>AD41*IF($C41="TA io",$H$72,IF($C41="MH",$H$73,$H$71))*#REF!</f>
        <v>#REF!</v>
      </c>
      <c r="AG41" s="88">
        <v>0.4</v>
      </c>
      <c r="AH41" s="71" t="e">
        <f>(SUMIF(#REF!,$A41,#REF!)/60)</f>
        <v>#REF!</v>
      </c>
      <c r="AI41" s="71" t="e">
        <f>AG41*IF($C41="TA io",$H$72,IF($C41="MH",$H$73,$H$71))*#REF!</f>
        <v>#REF!</v>
      </c>
      <c r="AJ41" s="88">
        <v>0.4</v>
      </c>
      <c r="AK41" s="71" t="e">
        <f>(SUMIF(#REF!,$A41,#REF!)/60)</f>
        <v>#REF!</v>
      </c>
      <c r="AL41" s="71" t="e">
        <f>AJ41*IF($C41="TA io",$H$72,IF($C41="MH",$H$73,$H$71))*#REF!</f>
        <v>#REF!</v>
      </c>
      <c r="AM41" s="70">
        <v>0.5</v>
      </c>
      <c r="AN41" s="71" t="e">
        <f>(SUMIF(#REF!,$A41,#REF!)/60)</f>
        <v>#REF!</v>
      </c>
      <c r="AO41" s="71" t="e">
        <f>AM41*IF($C41="TA io",$H$72,IF($C41="MH",$H$73,$H$71))*#REF!</f>
        <v>#REF!</v>
      </c>
      <c r="AP41" s="89" t="e">
        <f t="shared" si="0"/>
        <v>#REF!</v>
      </c>
      <c r="AQ41" s="89" t="e">
        <f t="shared" si="1"/>
        <v>#REF!</v>
      </c>
      <c r="AR41" s="104" t="e">
        <f t="shared" si="2"/>
        <v>#REF!</v>
      </c>
      <c r="AS41" s="105" t="e">
        <f t="shared" si="3"/>
        <v>#REF!</v>
      </c>
      <c r="AT41" s="29"/>
      <c r="AZ41" s="6" t="s">
        <v>1834</v>
      </c>
    </row>
    <row r="42" spans="1:52" ht="24" customHeight="1" x14ac:dyDescent="0.25">
      <c r="A42" s="80" t="s">
        <v>403</v>
      </c>
      <c r="B42" s="68" t="s">
        <v>409</v>
      </c>
      <c r="C42" s="68" t="s">
        <v>450</v>
      </c>
      <c r="D42" s="68" t="s">
        <v>139</v>
      </c>
      <c r="E42" s="69" t="s">
        <v>143</v>
      </c>
      <c r="F42" s="70">
        <v>0.4</v>
      </c>
      <c r="G42" s="71" t="e">
        <f>(SUMIF(#REF!,$A42,#REF!)/60)</f>
        <v>#REF!</v>
      </c>
      <c r="H42" s="71" t="e">
        <f>F42*IF($C42="TA io",$H$72,IF($C42="MH",$H$73,$H$71))*#REF!</f>
        <v>#REF!</v>
      </c>
      <c r="I42" s="70">
        <v>0.4</v>
      </c>
      <c r="J42" s="71" t="e">
        <f>(SUMIF(#REF!,$A42,#REF!)/60)</f>
        <v>#REF!</v>
      </c>
      <c r="K42" s="71" t="e">
        <f>I42*IF($C42="TA io",$H$72,IF($C42="MH",$H$73,$H$71))*#REF!</f>
        <v>#REF!</v>
      </c>
      <c r="L42" s="70">
        <v>0.4</v>
      </c>
      <c r="M42" s="71" t="e">
        <f>(SUMIF(#REF!,$A42,#REF!)/60)</f>
        <v>#REF!</v>
      </c>
      <c r="N42" s="71" t="e">
        <f>L42*IF($C42="TA io",$H$72,IF($C42="MH",$H$73,$H$71))*#REF!</f>
        <v>#REF!</v>
      </c>
      <c r="O42" s="70">
        <v>0.4</v>
      </c>
      <c r="P42" s="71" t="e">
        <f>(SUMIF(#REF!,$A42,#REF!)/60)</f>
        <v>#REF!</v>
      </c>
      <c r="Q42" s="71" t="e">
        <f>O42*IF($C42="TA io",$H$72,IF($C42="MH",$H$73,$H$71))*#REF!</f>
        <v>#REF!</v>
      </c>
      <c r="R42" s="70">
        <v>0.4</v>
      </c>
      <c r="S42" s="71" t="e">
        <f>(SUMIF(#REF!,$A42,#REF!)/60)</f>
        <v>#REF!</v>
      </c>
      <c r="T42" s="71" t="e">
        <f>R42*IF($C42="TA io",$H$72,IF($C42="MH",$H$73,$H$71))*#REF!</f>
        <v>#REF!</v>
      </c>
      <c r="U42" s="70">
        <v>0.4</v>
      </c>
      <c r="V42" s="83" t="e">
        <f>(SUMIF(#REF!,$A42,#REF!)/60)</f>
        <v>#REF!</v>
      </c>
      <c r="W42" s="83" t="e">
        <f>U42*IF($C42="TA io",$H$72,IF($C42="MH",$H$73,$H$71))*#REF!</f>
        <v>#REF!</v>
      </c>
      <c r="X42" s="70">
        <v>0.4</v>
      </c>
      <c r="Y42" s="71" t="e">
        <f>(SUMIF(#REF!,$A42,#REF!)/60)</f>
        <v>#REF!</v>
      </c>
      <c r="Z42" s="71" t="e">
        <f>X42*IF($C42="TA io",$H$72,IF($C42="MH",$H$73,$H$71))*#REF!</f>
        <v>#REF!</v>
      </c>
      <c r="AA42" s="88">
        <v>0.4</v>
      </c>
      <c r="AB42" s="71" t="e">
        <f>SUMIF(#REF!,A42,#REF!)/60</f>
        <v>#REF!</v>
      </c>
      <c r="AC42" s="71" t="e">
        <f>AA42*IF($C42="TA io",$H$72,IF($C42="MH",$H$73,$H$71))*#REF!</f>
        <v>#REF!</v>
      </c>
      <c r="AD42" s="88">
        <v>0.4</v>
      </c>
      <c r="AE42" s="71" t="e">
        <f>(SUMIF(#REF!,$A42,#REF!)/60)</f>
        <v>#REF!</v>
      </c>
      <c r="AF42" s="71" t="e">
        <f>AD42*IF($C42="TA io",$H$72,IF($C42="MH",$H$73,$H$71))*#REF!</f>
        <v>#REF!</v>
      </c>
      <c r="AG42" s="88">
        <v>0.4</v>
      </c>
      <c r="AH42" s="71" t="e">
        <f>(SUMIF(#REF!,$A42,#REF!)/60)</f>
        <v>#REF!</v>
      </c>
      <c r="AI42" s="71" t="e">
        <f>AG42*IF($C42="TA io",$H$72,IF($C42="MH",$H$73,$H$71))*#REF!</f>
        <v>#REF!</v>
      </c>
      <c r="AJ42" s="88">
        <v>0.4</v>
      </c>
      <c r="AK42" s="71" t="e">
        <f>(SUMIF(#REF!,$A42,#REF!)/60)</f>
        <v>#REF!</v>
      </c>
      <c r="AL42" s="71" t="e">
        <f>AJ42*IF($C42="TA io",$H$72,IF($C42="MH",$H$73,$H$71))*#REF!</f>
        <v>#REF!</v>
      </c>
      <c r="AM42" s="70">
        <v>0.5</v>
      </c>
      <c r="AN42" s="71" t="e">
        <f>(SUMIF(#REF!,$A42,#REF!)/60)</f>
        <v>#REF!</v>
      </c>
      <c r="AO42" s="71" t="e">
        <f>AM42*IF($C42="TA io",$H$72,IF($C42="MH",$H$73,$H$71))*#REF!</f>
        <v>#REF!</v>
      </c>
      <c r="AP42" s="89" t="e">
        <f t="shared" si="0"/>
        <v>#REF!</v>
      </c>
      <c r="AQ42" s="89" t="e">
        <f t="shared" si="1"/>
        <v>#REF!</v>
      </c>
      <c r="AR42" s="104" t="e">
        <f t="shared" si="2"/>
        <v>#REF!</v>
      </c>
      <c r="AS42" s="105" t="e">
        <f t="shared" si="3"/>
        <v>#REF!</v>
      </c>
    </row>
    <row r="43" spans="1:52" s="9" customFormat="1" ht="24" customHeight="1" x14ac:dyDescent="0.25">
      <c r="A43" s="80" t="s">
        <v>265</v>
      </c>
      <c r="B43" s="68" t="s">
        <v>267</v>
      </c>
      <c r="C43" s="68" t="s">
        <v>450</v>
      </c>
      <c r="D43" s="68" t="s">
        <v>139</v>
      </c>
      <c r="E43" s="69" t="s">
        <v>143</v>
      </c>
      <c r="F43" s="70">
        <v>0.4</v>
      </c>
      <c r="G43" s="71" t="e">
        <f>(SUMIF(#REF!,$A43,#REF!)/60)</f>
        <v>#REF!</v>
      </c>
      <c r="H43" s="71" t="e">
        <f>F43*IF($C43="TA io",$H$72,IF($C43="MH",$H$73,$H$71))*#REF!</f>
        <v>#REF!</v>
      </c>
      <c r="I43" s="70">
        <v>0.4</v>
      </c>
      <c r="J43" s="71" t="e">
        <f>(SUMIF(#REF!,$A43,#REF!)/60)</f>
        <v>#REF!</v>
      </c>
      <c r="K43" s="71" t="e">
        <f>I43*IF($C43="TA io",$H$72,IF($C43="MH",$H$73,$H$71))*#REF!</f>
        <v>#REF!</v>
      </c>
      <c r="L43" s="70">
        <v>0.4</v>
      </c>
      <c r="M43" s="71" t="e">
        <f>(SUMIF(#REF!,$A43,#REF!)/60)</f>
        <v>#REF!</v>
      </c>
      <c r="N43" s="71" t="e">
        <f>L43*IF($C43="TA io",$H$72,IF($C43="MH",$H$73,$H$71))*#REF!</f>
        <v>#REF!</v>
      </c>
      <c r="O43" s="70">
        <v>0.4</v>
      </c>
      <c r="P43" s="71" t="e">
        <f>(SUMIF(#REF!,$A43,#REF!)/60)</f>
        <v>#REF!</v>
      </c>
      <c r="Q43" s="71" t="e">
        <f>O43*IF($C43="TA io",$H$72,IF($C43="MH",$H$73,$H$71))*#REF!</f>
        <v>#REF!</v>
      </c>
      <c r="R43" s="70">
        <v>0.4</v>
      </c>
      <c r="S43" s="71" t="e">
        <f>(SUMIF(#REF!,$A43,#REF!)/60)</f>
        <v>#REF!</v>
      </c>
      <c r="T43" s="71" t="e">
        <f>R43*IF($C43="TA io",$H$72,IF($C43="MH",$H$73,$H$71))*#REF!</f>
        <v>#REF!</v>
      </c>
      <c r="U43" s="70">
        <v>0.4</v>
      </c>
      <c r="V43" s="83" t="e">
        <f>(SUMIF(#REF!,$A43,#REF!)/60)</f>
        <v>#REF!</v>
      </c>
      <c r="W43" s="83" t="e">
        <f>U43*IF($C43="TA io",$H$72,IF($C43="MH",$H$73,$H$71))*#REF!</f>
        <v>#REF!</v>
      </c>
      <c r="X43" s="70">
        <v>0.4</v>
      </c>
      <c r="Y43" s="71" t="e">
        <f>(SUMIF(#REF!,$A43,#REF!)/60)</f>
        <v>#REF!</v>
      </c>
      <c r="Z43" s="71" t="e">
        <f>X43*IF($C43="TA io",$H$72,IF($C43="MH",$H$73,$H$71))*#REF!</f>
        <v>#REF!</v>
      </c>
      <c r="AA43" s="125">
        <v>0.4</v>
      </c>
      <c r="AB43" s="71" t="e">
        <f>SUMIF(#REF!,A43,#REF!)/60</f>
        <v>#REF!</v>
      </c>
      <c r="AC43" s="71" t="e">
        <f>AA43*IF($C43="TA io",$H$72,IF($C43="MH",$H$73,$H$71))*#REF!</f>
        <v>#REF!</v>
      </c>
      <c r="AD43" s="125">
        <v>0.4</v>
      </c>
      <c r="AE43" s="71" t="e">
        <f>(SUMIF(#REF!,$A43,#REF!)/60)</f>
        <v>#REF!</v>
      </c>
      <c r="AF43" s="71" t="e">
        <f>AD43*IF($C43="TA io",$H$72,IF($C43="MH",$H$73,$H$71))*#REF!</f>
        <v>#REF!</v>
      </c>
      <c r="AG43" s="88">
        <v>0.4</v>
      </c>
      <c r="AH43" s="71" t="e">
        <f>(SUMIF(#REF!,$A43,#REF!)/60)</f>
        <v>#REF!</v>
      </c>
      <c r="AI43" s="71" t="e">
        <f>AG43*IF($C43="TA io",$H$72,IF($C43="MH",$H$73,$H$71))*#REF!</f>
        <v>#REF!</v>
      </c>
      <c r="AJ43" s="88">
        <v>0.4</v>
      </c>
      <c r="AK43" s="71" t="e">
        <f>(SUMIF(#REF!,$A43,#REF!)/60)</f>
        <v>#REF!</v>
      </c>
      <c r="AL43" s="71" t="e">
        <f>AJ43*IF($C43="TA io",$H$72,IF($C43="MH",$H$73,$H$71))*#REF!</f>
        <v>#REF!</v>
      </c>
      <c r="AM43" s="70">
        <v>0.5</v>
      </c>
      <c r="AN43" s="71" t="e">
        <f>(SUMIF(#REF!,$A43,#REF!)/60)</f>
        <v>#REF!</v>
      </c>
      <c r="AO43" s="71" t="e">
        <f>AM43*IF($C43="TA io",$H$72,IF($C43="MH",$H$73,$H$71))*#REF!</f>
        <v>#REF!</v>
      </c>
      <c r="AP43" s="89" t="e">
        <f t="shared" si="0"/>
        <v>#REF!</v>
      </c>
      <c r="AQ43" s="89" t="e">
        <f t="shared" si="1"/>
        <v>#REF!</v>
      </c>
      <c r="AR43" s="104" t="e">
        <f t="shared" si="2"/>
        <v>#REF!</v>
      </c>
      <c r="AS43" s="105" t="e">
        <f t="shared" si="3"/>
        <v>#REF!</v>
      </c>
      <c r="AT43" s="28"/>
    </row>
    <row r="44" spans="1:52" s="9" customFormat="1" ht="24" customHeight="1" x14ac:dyDescent="0.25">
      <c r="A44" s="80" t="s">
        <v>997</v>
      </c>
      <c r="B44" s="68" t="s">
        <v>998</v>
      </c>
      <c r="C44" s="68" t="s">
        <v>450</v>
      </c>
      <c r="D44" s="68" t="s">
        <v>139</v>
      </c>
      <c r="E44" s="69" t="s">
        <v>143</v>
      </c>
      <c r="F44" s="70">
        <v>0</v>
      </c>
      <c r="G44" s="71" t="e">
        <f>(SUMIF(#REF!,$A44,#REF!)/60)</f>
        <v>#REF!</v>
      </c>
      <c r="H44" s="71" t="e">
        <f>F44*IF($C44="TA io",$H$72,IF($C44="MH",$H$73,$H$71))*#REF!</f>
        <v>#REF!</v>
      </c>
      <c r="I44" s="70">
        <v>0.4</v>
      </c>
      <c r="J44" s="71" t="e">
        <f>(SUMIF(#REF!,$A44,#REF!)/60)</f>
        <v>#REF!</v>
      </c>
      <c r="K44" s="71" t="e">
        <f>I44*IF($C44="TA io",$H$72,IF($C44="MH",$H$73,$H$71))*#REF!</f>
        <v>#REF!</v>
      </c>
      <c r="L44" s="70">
        <v>0.4</v>
      </c>
      <c r="M44" s="71" t="e">
        <f>(SUMIF(#REF!,$A44,#REF!)/60)</f>
        <v>#REF!</v>
      </c>
      <c r="N44" s="71" t="e">
        <f>L44*IF($C44="TA io",$H$72,IF($C44="MH",$H$73,$H$71))*#REF!</f>
        <v>#REF!</v>
      </c>
      <c r="O44" s="70">
        <v>0.4</v>
      </c>
      <c r="P44" s="71" t="e">
        <f>(SUMIF(#REF!,$A44,#REF!)/60)</f>
        <v>#REF!</v>
      </c>
      <c r="Q44" s="71" t="e">
        <f>O44*IF($C44="TA io",$H$72,IF($C44="MH",$H$73,$H$71))*#REF!</f>
        <v>#REF!</v>
      </c>
      <c r="R44" s="70">
        <v>0.4</v>
      </c>
      <c r="S44" s="71" t="e">
        <f>(SUMIF(#REF!,$A44,#REF!)/60)</f>
        <v>#REF!</v>
      </c>
      <c r="T44" s="71" t="e">
        <f>R44*IF($C44="TA io",$H$72,IF($C44="MH",$H$73,$H$71))*#REF!</f>
        <v>#REF!</v>
      </c>
      <c r="U44" s="70">
        <v>0.4</v>
      </c>
      <c r="V44" s="83" t="e">
        <f>(SUMIF(#REF!,$A44,#REF!)/60)</f>
        <v>#REF!</v>
      </c>
      <c r="W44" s="83" t="e">
        <f>U44*IF($C44="TA io",$H$72,IF($C44="MH",$H$73,$H$71))*#REF!</f>
        <v>#REF!</v>
      </c>
      <c r="X44" s="70">
        <v>0.4</v>
      </c>
      <c r="Y44" s="71" t="e">
        <f>(SUMIF(#REF!,$A44,#REF!)/60)</f>
        <v>#REF!</v>
      </c>
      <c r="Z44" s="71" t="e">
        <f>X44*IF($C44="TA io",$H$72,IF($C44="MH",$H$73,$H$71))*#REF!</f>
        <v>#REF!</v>
      </c>
      <c r="AA44" s="125">
        <v>0.4</v>
      </c>
      <c r="AB44" s="71" t="e">
        <f>SUMIF(#REF!,A44,#REF!)/60</f>
        <v>#REF!</v>
      </c>
      <c r="AC44" s="71" t="e">
        <f>AA44*IF($C44="TA io",$H$72,IF($C44="MH",$H$73,$H$71))*#REF!</f>
        <v>#REF!</v>
      </c>
      <c r="AD44" s="125">
        <v>0.4</v>
      </c>
      <c r="AE44" s="71" t="e">
        <f>(SUMIF(#REF!,$A44,#REF!)/60)</f>
        <v>#REF!</v>
      </c>
      <c r="AF44" s="71" t="e">
        <f>AD44*IF($C44="TA io",$H$72,IF($C44="MH",$H$73,$H$71))*#REF!</f>
        <v>#REF!</v>
      </c>
      <c r="AG44" s="88">
        <v>0.4</v>
      </c>
      <c r="AH44" s="71" t="e">
        <f>(SUMIF(#REF!,$A44,#REF!)/60)</f>
        <v>#REF!</v>
      </c>
      <c r="AI44" s="71" t="e">
        <f>AG44*IF($C44="TA io",$H$72,IF($C44="MH",$H$73,$H$71))*#REF!</f>
        <v>#REF!</v>
      </c>
      <c r="AJ44" s="88">
        <v>0.4</v>
      </c>
      <c r="AK44" s="71" t="e">
        <f>(SUMIF(#REF!,$A44,#REF!)/60)</f>
        <v>#REF!</v>
      </c>
      <c r="AL44" s="71" t="e">
        <f>AJ44*IF($C44="TA io",$H$72,IF($C44="MH",$H$73,$H$71))*#REF!</f>
        <v>#REF!</v>
      </c>
      <c r="AM44" s="70">
        <v>0.5</v>
      </c>
      <c r="AN44" s="71" t="e">
        <f>(SUMIF(#REF!,$A44,#REF!)/60)</f>
        <v>#REF!</v>
      </c>
      <c r="AO44" s="71" t="e">
        <f>AM44*IF($C44="TA io",$H$72,IF($C44="MH",$H$73,$H$71))*#REF!</f>
        <v>#REF!</v>
      </c>
      <c r="AP44" s="89" t="e">
        <f t="shared" si="0"/>
        <v>#REF!</v>
      </c>
      <c r="AQ44" s="89" t="e">
        <f t="shared" si="1"/>
        <v>#REF!</v>
      </c>
      <c r="AR44" s="104" t="e">
        <f t="shared" si="2"/>
        <v>#REF!</v>
      </c>
      <c r="AS44" s="105" t="e">
        <f t="shared" si="3"/>
        <v>#REF!</v>
      </c>
      <c r="AT44" s="28"/>
    </row>
    <row r="45" spans="1:52" ht="24" customHeight="1" x14ac:dyDescent="0.25">
      <c r="A45" s="80" t="s">
        <v>995</v>
      </c>
      <c r="B45" s="68" t="s">
        <v>996</v>
      </c>
      <c r="C45" s="68" t="s">
        <v>133</v>
      </c>
      <c r="D45" s="68" t="s">
        <v>140</v>
      </c>
      <c r="E45" s="69" t="s">
        <v>140</v>
      </c>
      <c r="F45" s="70">
        <v>0</v>
      </c>
      <c r="G45" s="71" t="e">
        <f>(SUMIF(#REF!,$A45,#REF!)/60)</f>
        <v>#REF!</v>
      </c>
      <c r="H45" s="71" t="e">
        <f>F45*IF($C45="TA io",$H$72,IF($C45="MH",$H$73,$H$71))*#REF!</f>
        <v>#REF!</v>
      </c>
      <c r="I45" s="70">
        <v>0.1</v>
      </c>
      <c r="J45" s="71" t="e">
        <f>(SUMIF(#REF!,$A45,#REF!)/60)</f>
        <v>#REF!</v>
      </c>
      <c r="K45" s="71" t="e">
        <f>I45*IF($C45="TA io",$H$72,IF($C45="MH",$H$73,$H$71))*#REF!</f>
        <v>#REF!</v>
      </c>
      <c r="L45" s="70">
        <v>0.1</v>
      </c>
      <c r="M45" s="71" t="e">
        <f>(SUMIF(#REF!,$A45,#REF!)/60)</f>
        <v>#REF!</v>
      </c>
      <c r="N45" s="71" t="e">
        <f>L45*IF($C45="TA io",$H$72,IF($C45="MH",$H$73,$H$71))*#REF!</f>
        <v>#REF!</v>
      </c>
      <c r="O45" s="70">
        <v>0.1</v>
      </c>
      <c r="P45" s="71" t="e">
        <f>(SUMIF(#REF!,$A45,#REF!)/60)</f>
        <v>#REF!</v>
      </c>
      <c r="Q45" s="71" t="e">
        <f>O45*IF($C45="TA io",$H$72,IF($C45="MH",$H$73,$H$71))*#REF!</f>
        <v>#REF!</v>
      </c>
      <c r="R45" s="70">
        <v>0.1</v>
      </c>
      <c r="S45" s="71" t="e">
        <f>(SUMIF(#REF!,$A45,#REF!)/60)</f>
        <v>#REF!</v>
      </c>
      <c r="T45" s="71" t="e">
        <f>R45*IF($C45="TA io",$H$72,IF($C45="MH",$H$73,$H$71))*#REF!</f>
        <v>#REF!</v>
      </c>
      <c r="U45" s="70">
        <v>0.1</v>
      </c>
      <c r="V45" s="83" t="e">
        <f>(SUMIF(#REF!,$A45,#REF!)/60)</f>
        <v>#REF!</v>
      </c>
      <c r="W45" s="83" t="e">
        <f>U45*IF($C45="TA io",$H$72,IF($C45="MH",$H$73,$H$71))*#REF!</f>
        <v>#REF!</v>
      </c>
      <c r="X45" s="70">
        <v>0.1</v>
      </c>
      <c r="Y45" s="71" t="e">
        <f>(SUMIF(#REF!,$A45,#REF!)/60)</f>
        <v>#REF!</v>
      </c>
      <c r="Z45" s="71" t="e">
        <f>X45*IF($C45="TA io",$H$72,IF($C45="MH",$H$73,$H$71))*#REF!</f>
        <v>#REF!</v>
      </c>
      <c r="AA45" s="88">
        <v>0.1</v>
      </c>
      <c r="AB45" s="71" t="e">
        <f>SUMIF(#REF!,A45,#REF!)/60</f>
        <v>#REF!</v>
      </c>
      <c r="AC45" s="71" t="e">
        <f>AA45*IF($C45="TA io",$H$72,IF($C45="MH",$H$73,$H$71))*#REF!</f>
        <v>#REF!</v>
      </c>
      <c r="AD45" s="88">
        <v>0.1</v>
      </c>
      <c r="AE45" s="71" t="e">
        <f>(SUMIF(#REF!,$A45,#REF!)/60)</f>
        <v>#REF!</v>
      </c>
      <c r="AF45" s="71" t="e">
        <f>AD45*IF($C45="TA io",$H$72,IF($C45="MH",$H$73,$H$71))*#REF!</f>
        <v>#REF!</v>
      </c>
      <c r="AG45" s="88">
        <v>0.1</v>
      </c>
      <c r="AH45" s="71" t="e">
        <f>(SUMIF(#REF!,$A45,#REF!)/60)</f>
        <v>#REF!</v>
      </c>
      <c r="AI45" s="71" t="e">
        <f>AG45*IF($C45="TA io",$H$72,IF($C45="MH",$H$73,$H$71))*#REF!</f>
        <v>#REF!</v>
      </c>
      <c r="AJ45" s="88">
        <v>0.1</v>
      </c>
      <c r="AK45" s="71" t="e">
        <f>(SUMIF(#REF!,$A45,#REF!)/60)</f>
        <v>#REF!</v>
      </c>
      <c r="AL45" s="71" t="e">
        <f>AJ45*IF($C45="TA io",$H$72,IF($C45="MH",$H$73,$H$71))*#REF!</f>
        <v>#REF!</v>
      </c>
      <c r="AM45" s="70">
        <v>0.5</v>
      </c>
      <c r="AN45" s="71" t="e">
        <f>(SUMIF(#REF!,$A45,#REF!)/60)</f>
        <v>#REF!</v>
      </c>
      <c r="AO45" s="71" t="e">
        <f>AM45*IF($C45="TA io",$H$72,IF($C45="MH",$H$73,$H$71))*#REF!</f>
        <v>#REF!</v>
      </c>
      <c r="AP45" s="89" t="e">
        <f t="shared" si="0"/>
        <v>#REF!</v>
      </c>
      <c r="AQ45" s="89" t="e">
        <f t="shared" si="1"/>
        <v>#REF!</v>
      </c>
      <c r="AR45" s="104" t="e">
        <f t="shared" si="2"/>
        <v>#REF!</v>
      </c>
      <c r="AS45" s="105" t="e">
        <f t="shared" si="3"/>
        <v>#REF!</v>
      </c>
      <c r="AT45" s="29"/>
      <c r="AU45" s="6" t="s">
        <v>1055</v>
      </c>
      <c r="AW45" s="90"/>
    </row>
    <row r="46" spans="1:52" ht="24" customHeight="1" x14ac:dyDescent="0.25">
      <c r="A46" s="80" t="s">
        <v>432</v>
      </c>
      <c r="B46" s="68" t="s">
        <v>434</v>
      </c>
      <c r="C46" s="68" t="s">
        <v>133</v>
      </c>
      <c r="D46" s="68" t="s">
        <v>140</v>
      </c>
      <c r="E46" s="69" t="s">
        <v>140</v>
      </c>
      <c r="F46" s="70">
        <v>0.4</v>
      </c>
      <c r="G46" s="71" t="e">
        <f>(SUMIF(#REF!,$A46,#REF!)/60)</f>
        <v>#REF!</v>
      </c>
      <c r="H46" s="71" t="e">
        <f>F46*IF($C46="TA io",$H$72,IF($C46="MH",$H$73,$H$71))*#REF!</f>
        <v>#REF!</v>
      </c>
      <c r="I46" s="70">
        <v>0.4</v>
      </c>
      <c r="J46" s="71" t="e">
        <f>(SUMIF(#REF!,$A46,#REF!)/60)</f>
        <v>#REF!</v>
      </c>
      <c r="K46" s="71" t="e">
        <f>I46*IF($C46="TA io",$H$72,IF($C46="MH",$H$73,$H$71))*#REF!</f>
        <v>#REF!</v>
      </c>
      <c r="L46" s="70">
        <v>0.4</v>
      </c>
      <c r="M46" s="71" t="e">
        <f>(SUMIF(#REF!,$A46,#REF!)/60)</f>
        <v>#REF!</v>
      </c>
      <c r="N46" s="71" t="e">
        <f>L46*IF($C46="TA io",$H$72,IF($C46="MH",$H$73,$H$71))*#REF!</f>
        <v>#REF!</v>
      </c>
      <c r="O46" s="70">
        <v>0.6</v>
      </c>
      <c r="P46" s="71" t="e">
        <f>(SUMIF(#REF!,$A46,#REF!)/60)</f>
        <v>#REF!</v>
      </c>
      <c r="Q46" s="71" t="e">
        <f>O46*IF($C46="TA io",$H$72,IF($C46="MH",$H$73,$H$71))*#REF!</f>
        <v>#REF!</v>
      </c>
      <c r="R46" s="70">
        <v>0.6</v>
      </c>
      <c r="S46" s="71" t="e">
        <f>(SUMIF(#REF!,$A46,#REF!)/60)</f>
        <v>#REF!</v>
      </c>
      <c r="T46" s="71" t="e">
        <f>R46*IF($C46="TA io",$H$72,IF($C46="MH",$H$73,$H$71))*#REF!</f>
        <v>#REF!</v>
      </c>
      <c r="U46" s="70">
        <v>0.6</v>
      </c>
      <c r="V46" s="83" t="e">
        <f>(SUMIF(#REF!,$A46,#REF!)/60)</f>
        <v>#REF!</v>
      </c>
      <c r="W46" s="83" t="e">
        <f>U46*IF($C46="TA io",$H$72,IF($C46="MH",$H$73,$H$71))*#REF!</f>
        <v>#REF!</v>
      </c>
      <c r="X46" s="70">
        <v>0.6</v>
      </c>
      <c r="Y46" s="71" t="e">
        <f>(SUMIF(#REF!,$A46,#REF!)/60)</f>
        <v>#REF!</v>
      </c>
      <c r="Z46" s="71" t="e">
        <f>X46*IF($C46="TA io",$H$72,IF($C46="MH",$H$73,$H$71))*#REF!</f>
        <v>#REF!</v>
      </c>
      <c r="AA46" s="88">
        <v>0.6</v>
      </c>
      <c r="AB46" s="71" t="e">
        <f>SUMIF(#REF!,A46,#REF!)/60</f>
        <v>#REF!</v>
      </c>
      <c r="AC46" s="71" t="e">
        <f>AA46*IF($C46="TA io",$H$72,IF($C46="MH",$H$73,$H$71))*#REF!</f>
        <v>#REF!</v>
      </c>
      <c r="AD46" s="88">
        <v>0.6</v>
      </c>
      <c r="AE46" s="71" t="e">
        <f>(SUMIF(#REF!,$A46,#REF!)/60)</f>
        <v>#REF!</v>
      </c>
      <c r="AF46" s="71" t="e">
        <f>AD46*IF($C46="TA io",$H$72,IF($C46="MH",$H$73,$H$71))*#REF!</f>
        <v>#REF!</v>
      </c>
      <c r="AG46" s="88">
        <v>0.6</v>
      </c>
      <c r="AH46" s="71" t="e">
        <f>(SUMIF(#REF!,$A46,#REF!)/60)</f>
        <v>#REF!</v>
      </c>
      <c r="AI46" s="71" t="e">
        <f>AG46*IF($C46="TA io",$H$72,IF($C46="MH",$H$73,$H$71))*#REF!</f>
        <v>#REF!</v>
      </c>
      <c r="AJ46" s="88">
        <v>0.6</v>
      </c>
      <c r="AK46" s="71" t="e">
        <f>(SUMIF(#REF!,$A46,#REF!)/60)</f>
        <v>#REF!</v>
      </c>
      <c r="AL46" s="71" t="e">
        <f>AJ46*IF($C46="TA io",$H$72,IF($C46="MH",$H$73,$H$71))*#REF!</f>
        <v>#REF!</v>
      </c>
      <c r="AM46" s="70">
        <v>0.5</v>
      </c>
      <c r="AN46" s="71" t="e">
        <f>(SUMIF(#REF!,$A46,#REF!)/60)</f>
        <v>#REF!</v>
      </c>
      <c r="AO46" s="71" t="e">
        <f>AM46*IF($C46="TA io",$H$72,IF($C46="MH",$H$73,$H$71))*#REF!</f>
        <v>#REF!</v>
      </c>
      <c r="AP46" s="89" t="e">
        <f t="shared" si="0"/>
        <v>#REF!</v>
      </c>
      <c r="AQ46" s="89" t="e">
        <f t="shared" si="1"/>
        <v>#REF!</v>
      </c>
      <c r="AR46" s="104" t="e">
        <f t="shared" si="2"/>
        <v>#REF!</v>
      </c>
      <c r="AS46" s="105" t="e">
        <f t="shared" si="3"/>
        <v>#REF!</v>
      </c>
      <c r="AT46" s="29"/>
      <c r="AW46" s="90" t="s">
        <v>1757</v>
      </c>
      <c r="AZ46" s="6" t="s">
        <v>1835</v>
      </c>
    </row>
    <row r="47" spans="1:52" ht="24" customHeight="1" x14ac:dyDescent="0.25">
      <c r="A47" s="80" t="s">
        <v>277</v>
      </c>
      <c r="B47" s="96" t="s">
        <v>280</v>
      </c>
      <c r="C47" s="96" t="s">
        <v>133</v>
      </c>
      <c r="D47" s="96" t="s">
        <v>140</v>
      </c>
      <c r="E47" s="97" t="s">
        <v>140</v>
      </c>
      <c r="F47" s="98">
        <v>0.2</v>
      </c>
      <c r="G47" s="99" t="e">
        <f>(SUMIF(#REF!,$A47,#REF!)/60)</f>
        <v>#REF!</v>
      </c>
      <c r="H47" s="99" t="e">
        <f>F47*IF($C47="TA io",$H$72,IF($C47="MH",$H$73,$H$71))*#REF!</f>
        <v>#REF!</v>
      </c>
      <c r="I47" s="70">
        <v>0.2</v>
      </c>
      <c r="J47" s="71" t="e">
        <f>(SUMIF(#REF!,$A47,#REF!)/60)</f>
        <v>#REF!</v>
      </c>
      <c r="K47" s="71" t="e">
        <f>I47*IF($C47="TA io",$H$72,IF($C47="MH",$H$73,$H$71))*#REF!</f>
        <v>#REF!</v>
      </c>
      <c r="L47" s="70">
        <v>0.2</v>
      </c>
      <c r="M47" s="71" t="e">
        <f>(SUMIF(#REF!,$A47,#REF!)/60)</f>
        <v>#REF!</v>
      </c>
      <c r="N47" s="71" t="e">
        <f>L47*IF($C47="TA io",$H$72,IF($C47="MH",$H$73,$H$71))*#REF!</f>
        <v>#REF!</v>
      </c>
      <c r="O47" s="70">
        <v>0.2</v>
      </c>
      <c r="P47" s="71" t="e">
        <f>(SUMIF(#REF!,$A47,#REF!)/60)</f>
        <v>#REF!</v>
      </c>
      <c r="Q47" s="71" t="e">
        <f>O47*IF($C47="TA io",$H$72,IF($C47="MH",$H$73,$H$71))*#REF!</f>
        <v>#REF!</v>
      </c>
      <c r="R47" s="70">
        <v>0.2</v>
      </c>
      <c r="S47" s="71" t="e">
        <f>(SUMIF(#REF!,$A47,#REF!)/60)</f>
        <v>#REF!</v>
      </c>
      <c r="T47" s="71" t="e">
        <f>R47*IF($C47="TA io",$H$72,IF($C47="MH",$H$73,$H$71))*#REF!</f>
        <v>#REF!</v>
      </c>
      <c r="U47" s="70">
        <v>0.2</v>
      </c>
      <c r="V47" s="83" t="e">
        <f>(SUMIF(#REF!,$A47,#REF!)/60)</f>
        <v>#REF!</v>
      </c>
      <c r="W47" s="83" t="e">
        <f>U47*IF($C47="TA io",$H$72,IF($C47="MH",$H$73,$H$71))*#REF!</f>
        <v>#REF!</v>
      </c>
      <c r="X47" s="70">
        <v>0.2</v>
      </c>
      <c r="Y47" s="71" t="e">
        <f>(SUMIF(#REF!,$A47,#REF!)/60)</f>
        <v>#REF!</v>
      </c>
      <c r="Z47" s="71" t="e">
        <f>X47*IF($C47="TA io",$H$72,IF($C47="MH",$H$73,$H$71))*#REF!</f>
        <v>#REF!</v>
      </c>
      <c r="AA47" s="88">
        <v>0.2</v>
      </c>
      <c r="AB47" s="71" t="e">
        <f>SUMIF(#REF!,A47,#REF!)/60</f>
        <v>#REF!</v>
      </c>
      <c r="AC47" s="71" t="e">
        <f>AA47*IF($C47="TA io",$H$72,IF($C47="MH",$H$73,$H$71))*#REF!</f>
        <v>#REF!</v>
      </c>
      <c r="AD47" s="88">
        <v>0.2</v>
      </c>
      <c r="AE47" s="71" t="e">
        <f>(SUMIF(#REF!,$A47,#REF!)/60)</f>
        <v>#REF!</v>
      </c>
      <c r="AF47" s="71" t="e">
        <f>AD47*IF($C47="TA io",$H$72,IF($C47="MH",$H$73,$H$71))*#REF!</f>
        <v>#REF!</v>
      </c>
      <c r="AG47" s="88">
        <v>0.2</v>
      </c>
      <c r="AH47" s="71" t="e">
        <f>(SUMIF(#REF!,$A47,#REF!)/60)</f>
        <v>#REF!</v>
      </c>
      <c r="AI47" s="71" t="e">
        <f>AG47*IF($C47="TA io",$H$72,IF($C47="MH",$H$73,$H$71))*#REF!</f>
        <v>#REF!</v>
      </c>
      <c r="AJ47" s="88">
        <v>0.2</v>
      </c>
      <c r="AK47" s="71" t="e">
        <f>(SUMIF(#REF!,$A47,#REF!)/60)</f>
        <v>#REF!</v>
      </c>
      <c r="AL47" s="71" t="e">
        <f>AJ47*IF($C47="TA io",$H$72,IF($C47="MH",$H$73,$H$71))*#REF!</f>
        <v>#REF!</v>
      </c>
      <c r="AM47" s="70">
        <v>0.5</v>
      </c>
      <c r="AN47" s="71" t="e">
        <f>(SUMIF(#REF!,$A47,#REF!)/60)</f>
        <v>#REF!</v>
      </c>
      <c r="AO47" s="71" t="e">
        <f>AM47*IF($C47="TA io",$H$72,IF($C47="MH",$H$73,$H$71))*#REF!</f>
        <v>#REF!</v>
      </c>
      <c r="AP47" s="89" t="e">
        <f t="shared" si="0"/>
        <v>#REF!</v>
      </c>
      <c r="AQ47" s="89" t="e">
        <f t="shared" si="1"/>
        <v>#REF!</v>
      </c>
      <c r="AR47" s="104" t="e">
        <f t="shared" si="2"/>
        <v>#REF!</v>
      </c>
      <c r="AS47" s="105" t="e">
        <f t="shared" si="3"/>
        <v>#REF!</v>
      </c>
      <c r="AT47" s="29"/>
      <c r="AU47" s="6" t="s">
        <v>1058</v>
      </c>
      <c r="AZ47" s="6" t="s">
        <v>1836</v>
      </c>
    </row>
    <row r="48" spans="1:52" ht="24" customHeight="1" x14ac:dyDescent="0.25">
      <c r="A48" s="80" t="s">
        <v>68</v>
      </c>
      <c r="B48" s="68" t="s">
        <v>184</v>
      </c>
      <c r="C48" s="68" t="s">
        <v>135</v>
      </c>
      <c r="D48" s="68" t="s">
        <v>135</v>
      </c>
      <c r="E48" s="69" t="s">
        <v>135</v>
      </c>
      <c r="F48" s="70">
        <v>0.4</v>
      </c>
      <c r="G48" s="71" t="e">
        <f>(SUMIF(#REF!,$A48,#REF!)/60)</f>
        <v>#REF!</v>
      </c>
      <c r="H48" s="71" t="e">
        <f>F48*IF($C48="TA io",$H$72,IF($C48="MH",$H$73,$H$71))*#REF!</f>
        <v>#REF!</v>
      </c>
      <c r="I48" s="70">
        <v>0.4</v>
      </c>
      <c r="J48" s="71" t="e">
        <f>(SUMIF(#REF!,$A48,#REF!)/60)</f>
        <v>#REF!</v>
      </c>
      <c r="K48" s="71" t="e">
        <f>I48*IF($C48="TA io",$H$72,IF($C48="MH",$H$73,$H$71))*#REF!</f>
        <v>#REF!</v>
      </c>
      <c r="L48" s="70">
        <v>0.4</v>
      </c>
      <c r="M48" s="71" t="e">
        <f>(SUMIF(#REF!,$A48,#REF!)/60)</f>
        <v>#REF!</v>
      </c>
      <c r="N48" s="71" t="e">
        <f>L48*IF($C48="TA io",$H$72,IF($C48="MH",$H$73,$H$71))*#REF!</f>
        <v>#REF!</v>
      </c>
      <c r="O48" s="70">
        <v>0.4</v>
      </c>
      <c r="P48" s="71" t="e">
        <f>(SUMIF(#REF!,$A48,#REF!)/60)</f>
        <v>#REF!</v>
      </c>
      <c r="Q48" s="71" t="e">
        <f>O48*IF($C48="TA io",$H$72,IF($C48="MH",$H$73,$H$71))*#REF!</f>
        <v>#REF!</v>
      </c>
      <c r="R48" s="70">
        <v>0.4</v>
      </c>
      <c r="S48" s="71" t="e">
        <f>(SUMIF(#REF!,$A48,#REF!)/60)</f>
        <v>#REF!</v>
      </c>
      <c r="T48" s="71" t="e">
        <f>R48*IF($C48="TA io",$H$72,IF($C48="MH",$H$73,$H$71))*#REF!</f>
        <v>#REF!</v>
      </c>
      <c r="U48" s="70">
        <v>0.4</v>
      </c>
      <c r="V48" s="83" t="e">
        <f>(SUMIF(#REF!,$A48,#REF!)/60)</f>
        <v>#REF!</v>
      </c>
      <c r="W48" s="83" t="e">
        <f>U48*IF($C48="TA io",$H$72,IF($C48="MH",$H$73,$H$71))*#REF!</f>
        <v>#REF!</v>
      </c>
      <c r="X48" s="70">
        <v>0.4</v>
      </c>
      <c r="Y48" s="71" t="e">
        <f>(SUMIF(#REF!,$A48,#REF!)/60)</f>
        <v>#REF!</v>
      </c>
      <c r="Z48" s="71" t="e">
        <f>X48*IF($C48="TA io",$H$72,IF($C48="MH",$H$73,$H$71))*#REF!</f>
        <v>#REF!</v>
      </c>
      <c r="AA48" s="88">
        <v>0.4</v>
      </c>
      <c r="AB48" s="71" t="e">
        <f>SUMIF(#REF!,A48,#REF!)/60</f>
        <v>#REF!</v>
      </c>
      <c r="AC48" s="71" t="e">
        <f>AA48*IF($C48="TA io",$H$72,IF($C48="MH",$H$73,$H$71))*#REF!</f>
        <v>#REF!</v>
      </c>
      <c r="AD48" s="88">
        <v>0.4</v>
      </c>
      <c r="AE48" s="71" t="e">
        <f>(SUMIF(#REF!,$A48,#REF!)/60)</f>
        <v>#REF!</v>
      </c>
      <c r="AF48" s="71" t="e">
        <f>AD48*IF($C48="TA io",$H$72,IF($C48="MH",$H$73,$H$71))*#REF!</f>
        <v>#REF!</v>
      </c>
      <c r="AG48" s="88">
        <v>0.4</v>
      </c>
      <c r="AH48" s="71" t="e">
        <f>(SUMIF(#REF!,$A48,#REF!)/60)</f>
        <v>#REF!</v>
      </c>
      <c r="AI48" s="71" t="e">
        <f>AG48*IF($C48="TA io",$H$72,IF($C48="MH",$H$73,$H$71))*#REF!</f>
        <v>#REF!</v>
      </c>
      <c r="AJ48" s="88">
        <v>0.4</v>
      </c>
      <c r="AK48" s="71" t="e">
        <f>(SUMIF(#REF!,$A48,#REF!)/60)</f>
        <v>#REF!</v>
      </c>
      <c r="AL48" s="71" t="e">
        <f>AJ48*IF($C48="TA io",$H$72,IF($C48="MH",$H$73,$H$71))*#REF!</f>
        <v>#REF!</v>
      </c>
      <c r="AM48" s="70">
        <v>0.5</v>
      </c>
      <c r="AN48" s="71" t="e">
        <f>(SUMIF(#REF!,$A48,#REF!)/60)</f>
        <v>#REF!</v>
      </c>
      <c r="AO48" s="71" t="e">
        <f>AM48*IF($C48="TA io",$H$72,IF($C48="MH",$H$73,$H$71))*#REF!</f>
        <v>#REF!</v>
      </c>
      <c r="AP48" s="89" t="e">
        <f t="shared" si="0"/>
        <v>#REF!</v>
      </c>
      <c r="AQ48" s="89" t="e">
        <f t="shared" si="1"/>
        <v>#REF!</v>
      </c>
      <c r="AR48" s="104" t="e">
        <f t="shared" si="2"/>
        <v>#REF!</v>
      </c>
      <c r="AS48" s="105" t="e">
        <f t="shared" si="3"/>
        <v>#REF!</v>
      </c>
      <c r="AT48" s="29"/>
    </row>
    <row r="49" spans="1:52" ht="24" customHeight="1" x14ac:dyDescent="0.25">
      <c r="A49" s="80" t="s">
        <v>106</v>
      </c>
      <c r="B49" s="68" t="s">
        <v>185</v>
      </c>
      <c r="C49" s="68" t="s">
        <v>135</v>
      </c>
      <c r="D49" s="68" t="s">
        <v>135</v>
      </c>
      <c r="E49" s="69" t="s">
        <v>135</v>
      </c>
      <c r="F49" s="70">
        <v>0.3226</v>
      </c>
      <c r="G49" s="71" t="e">
        <f>(SUMIF(#REF!,$A49,#REF!)/60)</f>
        <v>#REF!</v>
      </c>
      <c r="H49" s="71" t="e">
        <f>F49*IF($C49="TA io",$H$72,IF($C49="MH",$H$73,$H$71))*#REF!</f>
        <v>#REF!</v>
      </c>
      <c r="I49" s="70">
        <v>0.3226</v>
      </c>
      <c r="J49" s="71" t="e">
        <f>(SUMIF(#REF!,$A49,#REF!)/60)</f>
        <v>#REF!</v>
      </c>
      <c r="K49" s="71" t="e">
        <f>I49*IF($C49="TA io",$H$72,IF($C49="MH",$H$73,$H$71))*#REF!</f>
        <v>#REF!</v>
      </c>
      <c r="L49" s="70">
        <v>0.32</v>
      </c>
      <c r="M49" s="71" t="e">
        <f>(SUMIF(#REF!,$A49,#REF!)/60)</f>
        <v>#REF!</v>
      </c>
      <c r="N49" s="71" t="e">
        <f>L49*IF($C49="TA io",$H$72,IF($C49="MH",$H$73,$H$71))*#REF!</f>
        <v>#REF!</v>
      </c>
      <c r="O49" s="70">
        <v>0.3226</v>
      </c>
      <c r="P49" s="71" t="e">
        <f>(SUMIF(#REF!,$A49,#REF!)/60)</f>
        <v>#REF!</v>
      </c>
      <c r="Q49" s="71" t="e">
        <f>O49*IF($C49="TA io",$H$72,IF($C49="MH",$H$73,$H$71))*#REF!</f>
        <v>#REF!</v>
      </c>
      <c r="R49" s="70">
        <v>0.3226</v>
      </c>
      <c r="S49" s="71" t="e">
        <f>(SUMIF(#REF!,$A49,#REF!)/60)</f>
        <v>#REF!</v>
      </c>
      <c r="T49" s="71" t="e">
        <f>R49*IF($C49="TA io",$H$72,IF($C49="MH",$H$73,$H$71))*#REF!</f>
        <v>#REF!</v>
      </c>
      <c r="U49" s="70">
        <v>0.3226</v>
      </c>
      <c r="V49" s="83" t="e">
        <f>(SUMIF(#REF!,$A49,#REF!)/60)</f>
        <v>#REF!</v>
      </c>
      <c r="W49" s="83" t="e">
        <f>U49*IF($C49="TA io",$H$72,IF($C49="MH",$H$73,$H$71))*#REF!</f>
        <v>#REF!</v>
      </c>
      <c r="X49" s="70">
        <v>0.3226</v>
      </c>
      <c r="Y49" s="71" t="e">
        <f>(SUMIF(#REF!,$A49,#REF!)/60)</f>
        <v>#REF!</v>
      </c>
      <c r="Z49" s="71" t="e">
        <f>X49*IF($C49="TA io",$H$72,IF($C49="MH",$H$73,$H$71))*#REF!</f>
        <v>#REF!</v>
      </c>
      <c r="AA49" s="88">
        <v>0.32258064516129031</v>
      </c>
      <c r="AB49" s="71" t="e">
        <f>SUMIF(#REF!,A49,#REF!)/60</f>
        <v>#REF!</v>
      </c>
      <c r="AC49" s="71" t="e">
        <f>AA49*IF($C49="TA io",$H$72,IF($C49="MH",$H$73,$H$71))*#REF!</f>
        <v>#REF!</v>
      </c>
      <c r="AD49" s="88">
        <v>0.32258064516129031</v>
      </c>
      <c r="AE49" s="71" t="e">
        <f>(SUMIF(#REF!,$A49,#REF!)/60)</f>
        <v>#REF!</v>
      </c>
      <c r="AF49" s="71" t="e">
        <f>AD49*IF($C49="TA io",$H$72,IF($C49="MH",$H$73,$H$71))*#REF!</f>
        <v>#REF!</v>
      </c>
      <c r="AG49" s="88">
        <f>12.5/38.75</f>
        <v>0.32258064516129031</v>
      </c>
      <c r="AH49" s="71" t="e">
        <f>(SUMIF(#REF!,$A49,#REF!)/60)</f>
        <v>#REF!</v>
      </c>
      <c r="AI49" s="71" t="e">
        <f>AG49*IF($C49="TA io",$H$72,IF($C49="MH",$H$73,$H$71))*#REF!</f>
        <v>#REF!</v>
      </c>
      <c r="AJ49" s="88">
        <v>0.32258064516129031</v>
      </c>
      <c r="AK49" s="71" t="e">
        <f>(SUMIF(#REF!,$A49,#REF!)/60)</f>
        <v>#REF!</v>
      </c>
      <c r="AL49" s="71" t="e">
        <f>AJ49*IF($C49="TA io",$H$72,IF($C49="MH",$H$73,$H$71))*#REF!</f>
        <v>#REF!</v>
      </c>
      <c r="AM49" s="70">
        <v>0.5</v>
      </c>
      <c r="AN49" s="71" t="e">
        <f>(SUMIF(#REF!,$A49,#REF!)/60)</f>
        <v>#REF!</v>
      </c>
      <c r="AO49" s="71" t="e">
        <f>AM49*IF($C49="TA io",$H$72,IF($C49="MH",$H$73,$H$71))*#REF!</f>
        <v>#REF!</v>
      </c>
      <c r="AP49" s="89" t="e">
        <f t="shared" si="0"/>
        <v>#REF!</v>
      </c>
      <c r="AQ49" s="89" t="e">
        <f t="shared" si="1"/>
        <v>#REF!</v>
      </c>
      <c r="AR49" s="104" t="e">
        <f t="shared" si="2"/>
        <v>#REF!</v>
      </c>
      <c r="AS49" s="105" t="e">
        <f t="shared" si="3"/>
        <v>#REF!</v>
      </c>
      <c r="AT49" s="91"/>
      <c r="AU49" s="90" t="s">
        <v>1059</v>
      </c>
      <c r="AV49" s="90" t="s">
        <v>1252</v>
      </c>
      <c r="AW49" s="90" t="s">
        <v>1759</v>
      </c>
      <c r="AX49" s="90"/>
      <c r="AY49" s="90"/>
      <c r="AZ49" s="90" t="s">
        <v>1837</v>
      </c>
    </row>
    <row r="50" spans="1:52" ht="24" customHeight="1" x14ac:dyDescent="0.25">
      <c r="A50" s="80" t="s">
        <v>109</v>
      </c>
      <c r="B50" s="68" t="s">
        <v>186</v>
      </c>
      <c r="C50" s="68" t="s">
        <v>135</v>
      </c>
      <c r="D50" s="68" t="s">
        <v>135</v>
      </c>
      <c r="E50" s="69" t="s">
        <v>135</v>
      </c>
      <c r="F50" s="70">
        <v>0.83</v>
      </c>
      <c r="G50" s="71" t="e">
        <f>(SUMIF(#REF!,$A50,#REF!)/60)</f>
        <v>#REF!</v>
      </c>
      <c r="H50" s="71" t="e">
        <f>F50*IF($C50="TA io",$H$72,IF($C50="MH",$H$73,$H$71))*#REF!</f>
        <v>#REF!</v>
      </c>
      <c r="I50" s="70">
        <v>0.83</v>
      </c>
      <c r="J50" s="71" t="e">
        <f>(SUMIF(#REF!,$A50,#REF!)/60)</f>
        <v>#REF!</v>
      </c>
      <c r="K50" s="71" t="e">
        <f>I50*IF($C50="TA io",$H$72,IF($C50="MH",$H$73,$H$71))*#REF!</f>
        <v>#REF!</v>
      </c>
      <c r="L50" s="70">
        <v>0.83</v>
      </c>
      <c r="M50" s="71" t="e">
        <f>(SUMIF(#REF!,$A50,#REF!)/60)</f>
        <v>#REF!</v>
      </c>
      <c r="N50" s="71" t="e">
        <f>L50*IF($C50="TA io",$H$72,IF($C50="MH",$H$73,$H$71))*#REF!</f>
        <v>#REF!</v>
      </c>
      <c r="O50" s="70">
        <v>0.82579999999999998</v>
      </c>
      <c r="P50" s="71" t="e">
        <f>(SUMIF(#REF!,$A50,#REF!)/60)</f>
        <v>#REF!</v>
      </c>
      <c r="Q50" s="71" t="e">
        <f>O50*IF($C50="TA io",$H$72,IF($C50="MH",$H$73,$H$71))*#REF!</f>
        <v>#REF!</v>
      </c>
      <c r="R50" s="70">
        <v>0.82579999999999998</v>
      </c>
      <c r="S50" s="71" t="e">
        <f>(SUMIF(#REF!,$A50,#REF!)/60)</f>
        <v>#REF!</v>
      </c>
      <c r="T50" s="71" t="e">
        <f>R50*IF($C50="TA io",$H$72,IF($C50="MH",$H$73,$H$71))*#REF!</f>
        <v>#REF!</v>
      </c>
      <c r="U50" s="70">
        <v>0.82579999999999998</v>
      </c>
      <c r="V50" s="83" t="e">
        <f>(SUMIF(#REF!,$A50,#REF!)/60)</f>
        <v>#REF!</v>
      </c>
      <c r="W50" s="83" t="e">
        <f>U50*IF($C50="TA io",$H$72,IF($C50="MH",$H$73,$H$71))*#REF!</f>
        <v>#REF!</v>
      </c>
      <c r="X50" s="70">
        <v>0.82579999999999998</v>
      </c>
      <c r="Y50" s="71" t="e">
        <f>(SUMIF(#REF!,$A50,#REF!)/60)</f>
        <v>#REF!</v>
      </c>
      <c r="Z50" s="71" t="e">
        <f>X50*IF($C50="TA io",$H$72,IF($C50="MH",$H$73,$H$71))*#REF!</f>
        <v>#REF!</v>
      </c>
      <c r="AA50" s="88">
        <v>0.82579999999999998</v>
      </c>
      <c r="AB50" s="71" t="e">
        <f>SUMIF(#REF!,A50,#REF!)/60</f>
        <v>#REF!</v>
      </c>
      <c r="AC50" s="71" t="e">
        <f>AA50*IF($C50="TA io",$H$72,IF($C50="MH",$H$73,$H$71))*#REF!</f>
        <v>#REF!</v>
      </c>
      <c r="AD50" s="88">
        <v>0.82579999999999998</v>
      </c>
      <c r="AE50" s="71" t="e">
        <f>(SUMIF(#REF!,$A50,#REF!)/60)</f>
        <v>#REF!</v>
      </c>
      <c r="AF50" s="71" t="e">
        <f>AD50*IF($C50="TA io",$H$72,IF($C50="MH",$H$73,$H$71))*#REF!</f>
        <v>#REF!</v>
      </c>
      <c r="AG50" s="88">
        <v>0.82579999999999998</v>
      </c>
      <c r="AH50" s="71" t="e">
        <f>(SUMIF(#REF!,$A50,#REF!)/60)</f>
        <v>#REF!</v>
      </c>
      <c r="AI50" s="71" t="e">
        <f>AG50*IF($C50="TA io",$H$72,IF($C50="MH",$H$73,$H$71))*#REF!</f>
        <v>#REF!</v>
      </c>
      <c r="AJ50" s="88">
        <v>0.82579999999999998</v>
      </c>
      <c r="AK50" s="71" t="e">
        <f>(SUMIF(#REF!,$A50,#REF!)/60)</f>
        <v>#REF!</v>
      </c>
      <c r="AL50" s="71" t="e">
        <f>AJ50*IF($C50="TA io",$H$72,IF($C50="MH",$H$73,$H$71))*#REF!</f>
        <v>#REF!</v>
      </c>
      <c r="AM50" s="70">
        <v>0.5</v>
      </c>
      <c r="AN50" s="71" t="e">
        <f>(SUMIF(#REF!,$A50,#REF!)/60)</f>
        <v>#REF!</v>
      </c>
      <c r="AO50" s="71" t="e">
        <f>AM50*IF($C50="TA io",$H$72,IF($C50="MH",$H$73,$H$71))*#REF!</f>
        <v>#REF!</v>
      </c>
      <c r="AP50" s="89" t="e">
        <f t="shared" si="0"/>
        <v>#REF!</v>
      </c>
      <c r="AQ50" s="89" t="e">
        <f t="shared" si="1"/>
        <v>#REF!</v>
      </c>
      <c r="AR50" s="104" t="e">
        <f t="shared" si="2"/>
        <v>#REF!</v>
      </c>
      <c r="AS50" s="105" t="e">
        <f t="shared" si="3"/>
        <v>#REF!</v>
      </c>
      <c r="AW50" s="90" t="s">
        <v>1760</v>
      </c>
    </row>
    <row r="51" spans="1:52" s="110" customFormat="1" ht="24" customHeight="1" x14ac:dyDescent="0.25">
      <c r="A51" s="110" t="s">
        <v>115</v>
      </c>
      <c r="B51" s="96" t="s">
        <v>187</v>
      </c>
      <c r="C51" s="96" t="s">
        <v>135</v>
      </c>
      <c r="D51" s="96" t="s">
        <v>135</v>
      </c>
      <c r="E51" s="97" t="s">
        <v>135</v>
      </c>
      <c r="F51" s="98">
        <v>0.9</v>
      </c>
      <c r="G51" s="99" t="e">
        <f>(SUMIF(#REF!,$A51,#REF!)/60)</f>
        <v>#REF!</v>
      </c>
      <c r="H51" s="99" t="e">
        <f>F51*IF($C51="TA io",$H$72,IF($C51="MH",$H$73,$H$71))*#REF!</f>
        <v>#REF!</v>
      </c>
      <c r="I51" s="98">
        <v>0.9</v>
      </c>
      <c r="J51" s="99" t="e">
        <f>(SUMIF(#REF!,$A51,#REF!)/60)</f>
        <v>#REF!</v>
      </c>
      <c r="K51" s="99" t="e">
        <f>I51*IF($C51="TA io",$H$72,IF($C51="MH",$H$73,$H$71))*#REF!</f>
        <v>#REF!</v>
      </c>
      <c r="L51" s="98">
        <v>0.9</v>
      </c>
      <c r="M51" s="99" t="e">
        <f>(SUMIF(#REF!,$A51,#REF!)/60)</f>
        <v>#REF!</v>
      </c>
      <c r="N51" s="99" t="e">
        <f>L51*IF($C51="TA io",$H$72,IF($C51="MH",$H$73,$H$71))*#REF!</f>
        <v>#REF!</v>
      </c>
      <c r="O51" s="98">
        <v>0.9</v>
      </c>
      <c r="P51" s="99" t="e">
        <f>(SUMIF(#REF!,$A51,#REF!)/60)</f>
        <v>#REF!</v>
      </c>
      <c r="Q51" s="99" t="e">
        <f>O51*IF($C51="TA io",$H$72,IF($C51="MH",$H$73,$H$71))*#REF!</f>
        <v>#REF!</v>
      </c>
      <c r="R51" s="98">
        <v>0.9</v>
      </c>
      <c r="S51" s="99" t="e">
        <f>(SUMIF(#REF!,$A51,#REF!)/60)</f>
        <v>#REF!</v>
      </c>
      <c r="T51" s="99" t="e">
        <f>R51*IF($C51="TA io",$H$72,IF($C51="MH",$H$73,$H$71))*#REF!</f>
        <v>#REF!</v>
      </c>
      <c r="U51" s="98">
        <v>0.9</v>
      </c>
      <c r="V51" s="156" t="e">
        <f>(SUMIF(#REF!,$A51,#REF!)/60)</f>
        <v>#REF!</v>
      </c>
      <c r="W51" s="156" t="e">
        <f>U51*IF($C51="TA io",$H$72,IF($C51="MH",$H$73,$H$71))*#REF!</f>
        <v>#REF!</v>
      </c>
      <c r="X51" s="98">
        <v>0.9</v>
      </c>
      <c r="Y51" s="99" t="e">
        <f>(SUMIF(#REF!,$A51,#REF!)/60)</f>
        <v>#REF!</v>
      </c>
      <c r="Z51" s="99" t="e">
        <f>X51*IF($C51="TA io",$H$72,IF($C51="MH",$H$73,$H$71))*#REF!</f>
        <v>#REF!</v>
      </c>
      <c r="AA51" s="157">
        <v>0.9</v>
      </c>
      <c r="AB51" s="99" t="e">
        <f>SUMIF(#REF!,A51,#REF!)/60</f>
        <v>#REF!</v>
      </c>
      <c r="AC51" s="99" t="e">
        <f>AA51*IF($C51="TA io",$H$72,IF($C51="MH",$H$73,$H$71))*#REF!</f>
        <v>#REF!</v>
      </c>
      <c r="AD51" s="157">
        <v>0.9</v>
      </c>
      <c r="AE51" s="99" t="e">
        <f>(SUMIF(#REF!,$A51,#REF!)/60)</f>
        <v>#REF!</v>
      </c>
      <c r="AF51" s="99" t="e">
        <f>AD51*IF($C51="TA io",$H$72,IF($C51="MH",$H$73,$H$71))*#REF!</f>
        <v>#REF!</v>
      </c>
      <c r="AG51" s="157">
        <v>0.9</v>
      </c>
      <c r="AH51" s="99" t="e">
        <f>(SUMIF(#REF!,$A51,#REF!)/60)</f>
        <v>#REF!</v>
      </c>
      <c r="AI51" s="99" t="e">
        <f>AG51*IF($C51="TA io",$H$72,IF($C51="MH",$H$73,$H$71))*#REF!</f>
        <v>#REF!</v>
      </c>
      <c r="AJ51" s="157">
        <v>0.9</v>
      </c>
      <c r="AK51" s="99" t="e">
        <f>(SUMIF(#REF!,$A51,#REF!)/60)</f>
        <v>#REF!</v>
      </c>
      <c r="AL51" s="99" t="e">
        <f>AJ51*IF($C51="TA io",$H$72,IF($C51="MH",$H$73,$H$71))*#REF!</f>
        <v>#REF!</v>
      </c>
      <c r="AM51" s="98">
        <v>0.5</v>
      </c>
      <c r="AN51" s="99" t="e">
        <f>(SUMIF(#REF!,$A51,#REF!)/60)</f>
        <v>#REF!</v>
      </c>
      <c r="AO51" s="99" t="e">
        <f>AM51*IF($C51="TA io",$H$72,IF($C51="MH",$H$73,$H$71))*#REF!</f>
        <v>#REF!</v>
      </c>
      <c r="AP51" s="158" t="e">
        <f t="shared" si="0"/>
        <v>#REF!</v>
      </c>
      <c r="AQ51" s="158" t="e">
        <f t="shared" si="1"/>
        <v>#REF!</v>
      </c>
      <c r="AR51" s="164" t="e">
        <f t="shared" si="2"/>
        <v>#REF!</v>
      </c>
      <c r="AS51" s="160" t="e">
        <f t="shared" si="3"/>
        <v>#REF!</v>
      </c>
      <c r="AT51" s="111"/>
      <c r="AU51" s="110" t="s">
        <v>1060</v>
      </c>
      <c r="AZ51" s="110" t="s">
        <v>1838</v>
      </c>
    </row>
    <row r="52" spans="1:52" s="9" customFormat="1" ht="24" customHeight="1" x14ac:dyDescent="0.25">
      <c r="A52" s="110" t="s">
        <v>120</v>
      </c>
      <c r="B52" s="96" t="s">
        <v>188</v>
      </c>
      <c r="C52" s="96" t="s">
        <v>135</v>
      </c>
      <c r="D52" s="96" t="s">
        <v>135</v>
      </c>
      <c r="E52" s="97" t="s">
        <v>135</v>
      </c>
      <c r="F52" s="98">
        <v>0.21</v>
      </c>
      <c r="G52" s="99" t="e">
        <f>(SUMIF(#REF!,$A52,#REF!)/60)</f>
        <v>#REF!</v>
      </c>
      <c r="H52" s="99" t="e">
        <f>F52*IF($C52="TA io",$H$72,IF($C52="MH",$H$73,$H$71))*#REF!</f>
        <v>#REF!</v>
      </c>
      <c r="I52" s="98">
        <v>0.21</v>
      </c>
      <c r="J52" s="99" t="e">
        <f>(SUMIF(#REF!,$A52,#REF!)/60)</f>
        <v>#REF!</v>
      </c>
      <c r="K52" s="99" t="e">
        <f>I52*IF($C52="TA io",$H$72,IF($C52="MH",$H$73,$H$71))*#REF!</f>
        <v>#REF!</v>
      </c>
      <c r="L52" s="98">
        <v>0.21</v>
      </c>
      <c r="M52" s="99" t="e">
        <f>(SUMIF(#REF!,$A52,#REF!)/60)</f>
        <v>#REF!</v>
      </c>
      <c r="N52" s="99" t="e">
        <f>L52*IF($C52="TA io",$H$72,IF($C52="MH",$H$73,$H$71))*#REF!</f>
        <v>#REF!</v>
      </c>
      <c r="O52" s="98">
        <v>0.20649999999999999</v>
      </c>
      <c r="P52" s="99" t="e">
        <f>(SUMIF(#REF!,$A52,#REF!)/60)</f>
        <v>#REF!</v>
      </c>
      <c r="Q52" s="99" t="e">
        <f>O52*IF($C52="TA io",$H$72,IF($C52="MH",$H$73,$H$71))*#REF!</f>
        <v>#REF!</v>
      </c>
      <c r="R52" s="98">
        <v>0.20649999999999999</v>
      </c>
      <c r="S52" s="99" t="e">
        <f>(SUMIF(#REF!,$A52,#REF!)/60)</f>
        <v>#REF!</v>
      </c>
      <c r="T52" s="99" t="e">
        <f>R52*IF($C52="TA io",$H$72,IF($C52="MH",$H$73,$H$71))*#REF!</f>
        <v>#REF!</v>
      </c>
      <c r="U52" s="98">
        <v>0.20649999999999999</v>
      </c>
      <c r="V52" s="156" t="e">
        <f>(SUMIF(#REF!,$A52,#REF!)/60)</f>
        <v>#REF!</v>
      </c>
      <c r="W52" s="156" t="e">
        <f>U52*IF($C52="TA io",$H$72,IF($C52="MH",$H$73,$H$71))*#REF!</f>
        <v>#REF!</v>
      </c>
      <c r="X52" s="98">
        <v>0.20649999999999999</v>
      </c>
      <c r="Y52" s="99" t="e">
        <f>(SUMIF(#REF!,$A52,#REF!)/60)</f>
        <v>#REF!</v>
      </c>
      <c r="Z52" s="99" t="e">
        <f>X52*IF($C52="TA io",$H$72,IF($C52="MH",$H$73,$H$71))*#REF!</f>
        <v>#REF!</v>
      </c>
      <c r="AA52" s="157">
        <v>0.20649999999999999</v>
      </c>
      <c r="AB52" s="99" t="e">
        <f>SUMIF(#REF!,A52,#REF!)/60</f>
        <v>#REF!</v>
      </c>
      <c r="AC52" s="99" t="e">
        <f>AA52*IF($C52="TA io",$H$72,IF($C52="MH",$H$73,$H$71))*#REF!</f>
        <v>#REF!</v>
      </c>
      <c r="AD52" s="157">
        <v>0.20649999999999999</v>
      </c>
      <c r="AE52" s="99" t="e">
        <f>(SUMIF(#REF!,$A52,#REF!)/60)</f>
        <v>#REF!</v>
      </c>
      <c r="AF52" s="99" t="e">
        <f>AD52*IF($C52="TA io",$H$72,IF($C52="MH",$H$73,$H$71))*#REF!</f>
        <v>#REF!</v>
      </c>
      <c r="AG52" s="157">
        <v>0.20649999999999999</v>
      </c>
      <c r="AH52" s="99" t="e">
        <f>(SUMIF(#REF!,$A52,#REF!)/60)</f>
        <v>#REF!</v>
      </c>
      <c r="AI52" s="99" t="e">
        <f>AG52*IF($C52="TA io",$H$72,IF($C52="MH",$H$73,$H$71))*#REF!</f>
        <v>#REF!</v>
      </c>
      <c r="AJ52" s="157">
        <v>0.20649999999999999</v>
      </c>
      <c r="AK52" s="99" t="e">
        <f>(SUMIF(#REF!,$A52,#REF!)/60)</f>
        <v>#REF!</v>
      </c>
      <c r="AL52" s="99" t="e">
        <f>AJ52*IF($C52="TA io",$H$72,IF($C52="MH",$H$73,$H$71))*#REF!</f>
        <v>#REF!</v>
      </c>
      <c r="AM52" s="98">
        <v>0.5</v>
      </c>
      <c r="AN52" s="99" t="e">
        <f>(SUMIF(#REF!,$A52,#REF!)/60)</f>
        <v>#REF!</v>
      </c>
      <c r="AO52" s="99" t="e">
        <f>AM52*IF($C52="TA io",$H$72,IF($C52="MH",$H$73,$H$71))*#REF!</f>
        <v>#REF!</v>
      </c>
      <c r="AP52" s="158" t="e">
        <f t="shared" si="0"/>
        <v>#REF!</v>
      </c>
      <c r="AQ52" s="158" t="e">
        <f t="shared" si="1"/>
        <v>#REF!</v>
      </c>
      <c r="AR52" s="164" t="e">
        <f t="shared" si="2"/>
        <v>#REF!</v>
      </c>
      <c r="AS52" s="160" t="e">
        <f t="shared" si="3"/>
        <v>#REF!</v>
      </c>
      <c r="AT52" s="29"/>
    </row>
    <row r="53" spans="1:52" s="9" customFormat="1" ht="24" customHeight="1" x14ac:dyDescent="0.25">
      <c r="A53" s="110" t="s">
        <v>822</v>
      </c>
      <c r="B53" s="96" t="s">
        <v>853</v>
      </c>
      <c r="C53" s="96" t="s">
        <v>135</v>
      </c>
      <c r="D53" s="96" t="s">
        <v>135</v>
      </c>
      <c r="E53" s="97" t="s">
        <v>135</v>
      </c>
      <c r="F53" s="98">
        <v>0.1</v>
      </c>
      <c r="G53" s="99" t="e">
        <f>(SUMIF(#REF!,$A53,#REF!)/60)</f>
        <v>#REF!</v>
      </c>
      <c r="H53" s="99" t="e">
        <f>F53*IF($C53="TA io",$H$72,IF($C53="MH",$H$73,$H$71))*#REF!</f>
        <v>#REF!</v>
      </c>
      <c r="I53" s="98">
        <v>0.2</v>
      </c>
      <c r="J53" s="99" t="e">
        <f>(SUMIF(#REF!,$A53,#REF!)/60)</f>
        <v>#REF!</v>
      </c>
      <c r="K53" s="99" t="e">
        <f>I53*IF($C53="TA io",$H$72,IF($C53="MH",$H$73,$H$71))*#REF!</f>
        <v>#REF!</v>
      </c>
      <c r="L53" s="98">
        <v>0.2</v>
      </c>
      <c r="M53" s="99" t="e">
        <f>(SUMIF(#REF!,$A53,#REF!)/60)</f>
        <v>#REF!</v>
      </c>
      <c r="N53" s="99" t="e">
        <f>L53*IF($C53="TA io",$H$72,IF($C53="MH",$H$73,$H$71))*#REF!</f>
        <v>#REF!</v>
      </c>
      <c r="O53" s="98">
        <v>0.2</v>
      </c>
      <c r="P53" s="99" t="e">
        <f>(SUMIF(#REF!,$A53,#REF!)/60)</f>
        <v>#REF!</v>
      </c>
      <c r="Q53" s="99" t="e">
        <f>O53*IF($C53="TA io",$H$72,IF($C53="MH",$H$73,$H$71))*#REF!</f>
        <v>#REF!</v>
      </c>
      <c r="R53" s="98">
        <v>0.2</v>
      </c>
      <c r="S53" s="99" t="e">
        <f>(SUMIF(#REF!,$A53,#REF!)/60)</f>
        <v>#REF!</v>
      </c>
      <c r="T53" s="99" t="e">
        <f>R53*IF($C53="TA io",$H$72,IF($C53="MH",$H$73,$H$71))*#REF!</f>
        <v>#REF!</v>
      </c>
      <c r="U53" s="98">
        <v>0.2</v>
      </c>
      <c r="V53" s="156" t="e">
        <f>(SUMIF(#REF!,$A53,#REF!)/60)</f>
        <v>#REF!</v>
      </c>
      <c r="W53" s="156" t="e">
        <f>U53*IF($C53="TA io",$H$72,IF($C53="MH",$H$73,$H$71))*#REF!</f>
        <v>#REF!</v>
      </c>
      <c r="X53" s="98">
        <v>0.2</v>
      </c>
      <c r="Y53" s="99" t="e">
        <f>(SUMIF(#REF!,$A53,#REF!)/60)</f>
        <v>#REF!</v>
      </c>
      <c r="Z53" s="99" t="e">
        <f>X53*IF($C53="TA io",$H$72,IF($C53="MH",$H$73,$H$71))*#REF!</f>
        <v>#REF!</v>
      </c>
      <c r="AA53" s="157">
        <v>0.2</v>
      </c>
      <c r="AB53" s="99" t="e">
        <f>SUMIF(#REF!,A53,#REF!)/60</f>
        <v>#REF!</v>
      </c>
      <c r="AC53" s="99" t="e">
        <f>AA53*IF($C53="TA io",$H$72,IF($C53="MH",$H$73,$H$71))*#REF!</f>
        <v>#REF!</v>
      </c>
      <c r="AD53" s="157">
        <v>0.2</v>
      </c>
      <c r="AE53" s="99" t="e">
        <f>(SUMIF(#REF!,$A53,#REF!)/60)</f>
        <v>#REF!</v>
      </c>
      <c r="AF53" s="99" t="e">
        <f>AD53*IF($C53="TA io",$H$72,IF($C53="MH",$H$73,$H$71))*#REF!</f>
        <v>#REF!</v>
      </c>
      <c r="AG53" s="157">
        <v>0.03</v>
      </c>
      <c r="AH53" s="99" t="e">
        <f>(SUMIF(#REF!,$A53,#REF!)/60)</f>
        <v>#REF!</v>
      </c>
      <c r="AI53" s="99" t="e">
        <f>AG53*IF($C53="TA io",$H$72,IF($C53="MH",$H$73,$H$71))*#REF!</f>
        <v>#REF!</v>
      </c>
      <c r="AJ53" s="157">
        <v>0.2</v>
      </c>
      <c r="AK53" s="99" t="e">
        <f>(SUMIF(#REF!,$A53,#REF!)/60)</f>
        <v>#REF!</v>
      </c>
      <c r="AL53" s="99" t="e">
        <f>AJ53*IF($C53="TA io",$H$72,IF($C53="MH",$H$73,$H$71))*#REF!</f>
        <v>#REF!</v>
      </c>
      <c r="AM53" s="98">
        <v>0.5</v>
      </c>
      <c r="AN53" s="99" t="e">
        <f>(SUMIF(#REF!,$A53,#REF!)/60)</f>
        <v>#REF!</v>
      </c>
      <c r="AO53" s="99" t="e">
        <f>AM53*IF($C53="TA io",$H$72,IF($C53="MH",$H$73,$H$71))*#REF!</f>
        <v>#REF!</v>
      </c>
      <c r="AP53" s="158" t="e">
        <f t="shared" si="0"/>
        <v>#REF!</v>
      </c>
      <c r="AQ53" s="158" t="e">
        <f t="shared" si="1"/>
        <v>#REF!</v>
      </c>
      <c r="AR53" s="164" t="e">
        <f t="shared" si="2"/>
        <v>#REF!</v>
      </c>
      <c r="AS53" s="160" t="e">
        <f t="shared" si="3"/>
        <v>#REF!</v>
      </c>
      <c r="AT53" s="29"/>
      <c r="AU53" s="9" t="s">
        <v>1066</v>
      </c>
      <c r="AZ53" s="9" t="s">
        <v>1839</v>
      </c>
    </row>
    <row r="54" spans="1:52" ht="24" customHeight="1" x14ac:dyDescent="0.25">
      <c r="A54" s="80" t="s">
        <v>584</v>
      </c>
      <c r="B54" s="68" t="s">
        <v>597</v>
      </c>
      <c r="C54" s="68" t="s">
        <v>135</v>
      </c>
      <c r="D54" s="68" t="s">
        <v>135</v>
      </c>
      <c r="E54" s="69" t="s">
        <v>135</v>
      </c>
      <c r="F54" s="70">
        <v>0.2</v>
      </c>
      <c r="G54" s="71" t="e">
        <f>(SUMIF(#REF!,$A54,#REF!)/60)</f>
        <v>#REF!</v>
      </c>
      <c r="H54" s="71" t="e">
        <f>F54*IF($C54="TA io",$H$72,IF($C54="MH",$H$73,$H$71))*#REF!</f>
        <v>#REF!</v>
      </c>
      <c r="I54" s="88">
        <v>0.2</v>
      </c>
      <c r="J54" s="71" t="e">
        <f>(SUMIF(#REF!,$A54,#REF!)/60)</f>
        <v>#REF!</v>
      </c>
      <c r="K54" s="71" t="e">
        <f>I54*IF($C54="TA io",$H$72,IF($C54="MH",$H$73,$H$71))*#REF!</f>
        <v>#REF!</v>
      </c>
      <c r="L54" s="88">
        <v>0.2</v>
      </c>
      <c r="M54" s="71" t="e">
        <f>(SUMIF(#REF!,$A54,#REF!)/60)</f>
        <v>#REF!</v>
      </c>
      <c r="N54" s="71" t="e">
        <f>L54*IF($C54="TA io",$H$72,IF($C54="MH",$H$73,$H$71))*#REF!</f>
        <v>#REF!</v>
      </c>
      <c r="O54" s="88">
        <v>0.2</v>
      </c>
      <c r="P54" s="71" t="e">
        <f>(SUMIF(#REF!,$A54,#REF!)/60)</f>
        <v>#REF!</v>
      </c>
      <c r="Q54" s="71" t="e">
        <f>O54*IF($C54="TA io",$H$72,IF($C54="MH",$H$73,$H$71))*#REF!</f>
        <v>#REF!</v>
      </c>
      <c r="R54" s="88">
        <v>0.2</v>
      </c>
      <c r="S54" s="71" t="e">
        <f>(SUMIF(#REF!,$A54,#REF!)/60)</f>
        <v>#REF!</v>
      </c>
      <c r="T54" s="71" t="e">
        <f>R54*IF($C54="TA io",$H$72,IF($C54="MH",$H$73,$H$71))*#REF!</f>
        <v>#REF!</v>
      </c>
      <c r="U54" s="88">
        <v>0.2</v>
      </c>
      <c r="V54" s="83" t="e">
        <f>(SUMIF(#REF!,$A54,#REF!)/60)</f>
        <v>#REF!</v>
      </c>
      <c r="W54" s="83" t="e">
        <f>U54*IF($C54="TA io",$H$72,IF($C54="MH",$H$73,$H$71))*#REF!</f>
        <v>#REF!</v>
      </c>
      <c r="X54" s="88">
        <v>0.2</v>
      </c>
      <c r="Y54" s="71" t="e">
        <f>(SUMIF(#REF!,$A54,#REF!)/60)</f>
        <v>#REF!</v>
      </c>
      <c r="Z54" s="71" t="e">
        <f>X54*IF($C54="TA io",$H$72,IF($C54="MH",$H$73,$H$71))*#REF!</f>
        <v>#REF!</v>
      </c>
      <c r="AA54" s="88">
        <v>0.2</v>
      </c>
      <c r="AB54" s="71" t="e">
        <f>SUMIF(#REF!,A54,#REF!)/60</f>
        <v>#REF!</v>
      </c>
      <c r="AC54" s="71" t="e">
        <f>AA54*IF($C54="TA io",$H$72,IF($C54="MH",$H$73,$H$71))*#REF!</f>
        <v>#REF!</v>
      </c>
      <c r="AD54" s="88">
        <v>0.2</v>
      </c>
      <c r="AE54" s="71" t="e">
        <f>(SUMIF(#REF!,$A54,#REF!)/60)</f>
        <v>#REF!</v>
      </c>
      <c r="AF54" s="71" t="e">
        <f>AD54*IF($C54="TA io",$H$72,IF($C54="MH",$H$73,$H$71))*#REF!</f>
        <v>#REF!</v>
      </c>
      <c r="AG54" s="88">
        <v>0.2</v>
      </c>
      <c r="AH54" s="71" t="e">
        <f>(SUMIF(#REF!,$A54,#REF!)/60)</f>
        <v>#REF!</v>
      </c>
      <c r="AI54" s="71" t="e">
        <f>AG54*IF($C54="TA io",$H$72,IF($C54="MH",$H$73,$H$71))*#REF!</f>
        <v>#REF!</v>
      </c>
      <c r="AJ54" s="88">
        <v>0.2</v>
      </c>
      <c r="AK54" s="71" t="e">
        <f>(SUMIF(#REF!,$A54,#REF!)/60)</f>
        <v>#REF!</v>
      </c>
      <c r="AL54" s="71" t="e">
        <f>AJ54*IF($C54="TA io",$H$72,IF($C54="MH",$H$73,$H$71))*#REF!</f>
        <v>#REF!</v>
      </c>
      <c r="AM54" s="70">
        <v>0.5</v>
      </c>
      <c r="AN54" s="71" t="e">
        <f>(SUMIF(#REF!,$A54,#REF!)/60)</f>
        <v>#REF!</v>
      </c>
      <c r="AO54" s="71" t="e">
        <f>AM54*IF($C54="TA io",$H$72,IF($C54="MH",$H$73,$H$71))*#REF!</f>
        <v>#REF!</v>
      </c>
      <c r="AP54" s="89" t="e">
        <f t="shared" si="0"/>
        <v>#REF!</v>
      </c>
      <c r="AQ54" s="89" t="e">
        <f t="shared" si="1"/>
        <v>#REF!</v>
      </c>
      <c r="AR54" s="104" t="e">
        <f t="shared" si="2"/>
        <v>#REF!</v>
      </c>
      <c r="AS54" s="105" t="e">
        <f t="shared" si="3"/>
        <v>#REF!</v>
      </c>
    </row>
    <row r="55" spans="1:52" ht="24" customHeight="1" x14ac:dyDescent="0.25">
      <c r="A55" s="80" t="s">
        <v>248</v>
      </c>
      <c r="B55" s="68" t="s">
        <v>250</v>
      </c>
      <c r="C55" s="68" t="s">
        <v>135</v>
      </c>
      <c r="D55" s="68" t="s">
        <v>135</v>
      </c>
      <c r="E55" s="69" t="s">
        <v>135</v>
      </c>
      <c r="F55" s="70">
        <v>0.4</v>
      </c>
      <c r="G55" s="71" t="e">
        <f>(SUMIF(#REF!,$A55,#REF!)/60)</f>
        <v>#REF!</v>
      </c>
      <c r="H55" s="71" t="e">
        <f>F55*IF($C55="TA io",$H$72,IF($C55="MH",$H$73,$H$71))*#REF!</f>
        <v>#REF!</v>
      </c>
      <c r="I55" s="70">
        <v>0.4</v>
      </c>
      <c r="J55" s="71" t="e">
        <f>(SUMIF(#REF!,$A55,#REF!)/60)</f>
        <v>#REF!</v>
      </c>
      <c r="K55" s="71" t="e">
        <f>I55*IF($C55="TA io",$H$72,IF($C55="MH",$H$73,$H$71))*#REF!</f>
        <v>#REF!</v>
      </c>
      <c r="L55" s="70">
        <v>0.4</v>
      </c>
      <c r="M55" s="71" t="e">
        <f>(SUMIF(#REF!,$A55,#REF!)/60)</f>
        <v>#REF!</v>
      </c>
      <c r="N55" s="71" t="e">
        <f>L55*IF($C55="TA io",$H$72,IF($C55="MH",$H$73,$H$71))*#REF!</f>
        <v>#REF!</v>
      </c>
      <c r="O55" s="70">
        <v>0.4</v>
      </c>
      <c r="P55" s="71" t="e">
        <f>(SUMIF(#REF!,$A55,#REF!)/60)</f>
        <v>#REF!</v>
      </c>
      <c r="Q55" s="71" t="e">
        <f>O55*IF($C55="TA io",$H$72,IF($C55="MH",$H$73,$H$71))*#REF!</f>
        <v>#REF!</v>
      </c>
      <c r="R55" s="70">
        <v>0.4</v>
      </c>
      <c r="S55" s="71" t="e">
        <f>(SUMIF(#REF!,$A55,#REF!)/60)</f>
        <v>#REF!</v>
      </c>
      <c r="T55" s="71" t="e">
        <f>R55*IF($C55="TA io",$H$72,IF($C55="MH",$H$73,$H$71))*#REF!</f>
        <v>#REF!</v>
      </c>
      <c r="U55" s="70">
        <v>0.4</v>
      </c>
      <c r="V55" s="83" t="e">
        <f>(SUMIF(#REF!,$A55,#REF!)/60)</f>
        <v>#REF!</v>
      </c>
      <c r="W55" s="83" t="e">
        <f>U55*IF($C55="TA io",$H$72,IF($C55="MH",$H$73,$H$71))*#REF!</f>
        <v>#REF!</v>
      </c>
      <c r="X55" s="70">
        <v>0.4</v>
      </c>
      <c r="Y55" s="71" t="e">
        <f>(SUMIF(#REF!,$A55,#REF!)/60)</f>
        <v>#REF!</v>
      </c>
      <c r="Z55" s="71" t="e">
        <f>X55*IF($C55="TA io",$H$72,IF($C55="MH",$H$73,$H$71))*#REF!</f>
        <v>#REF!</v>
      </c>
      <c r="AA55" s="88">
        <v>0.4</v>
      </c>
      <c r="AB55" s="71" t="e">
        <f>SUMIF(#REF!,A55,#REF!)/60</f>
        <v>#REF!</v>
      </c>
      <c r="AC55" s="71" t="e">
        <f>AA55*IF($C55="TA io",$H$72,IF($C55="MH",$H$73,$H$71))*#REF!</f>
        <v>#REF!</v>
      </c>
      <c r="AD55" s="88">
        <v>0.4</v>
      </c>
      <c r="AE55" s="71" t="e">
        <f>(SUMIF(#REF!,$A55,#REF!)/60)</f>
        <v>#REF!</v>
      </c>
      <c r="AF55" s="71" t="e">
        <f>AD55*IF($C55="TA io",$H$72,IF($C55="MH",$H$73,$H$71))*#REF!</f>
        <v>#REF!</v>
      </c>
      <c r="AG55" s="88">
        <v>0.4</v>
      </c>
      <c r="AH55" s="71" t="e">
        <f>(SUMIF(#REF!,$A55,#REF!)/60)</f>
        <v>#REF!</v>
      </c>
      <c r="AI55" s="71" t="e">
        <f>AG55*IF($C55="TA io",$H$72,IF($C55="MH",$H$73,$H$71))*#REF!</f>
        <v>#REF!</v>
      </c>
      <c r="AJ55" s="88">
        <v>0.4</v>
      </c>
      <c r="AK55" s="71" t="e">
        <f>(SUMIF(#REF!,$A55,#REF!)/60)</f>
        <v>#REF!</v>
      </c>
      <c r="AL55" s="71" t="e">
        <f>AJ55*IF($C55="TA io",$H$72,IF($C55="MH",$H$73,$H$71))*#REF!</f>
        <v>#REF!</v>
      </c>
      <c r="AM55" s="70">
        <v>0.5</v>
      </c>
      <c r="AN55" s="71" t="e">
        <f>(SUMIF(#REF!,$A55,#REF!)/60)</f>
        <v>#REF!</v>
      </c>
      <c r="AO55" s="71" t="e">
        <f>AM55*IF($C55="TA io",$H$72,IF($C55="MH",$H$73,$H$71))*#REF!</f>
        <v>#REF!</v>
      </c>
      <c r="AP55" s="89" t="e">
        <f t="shared" si="0"/>
        <v>#REF!</v>
      </c>
      <c r="AQ55" s="89" t="e">
        <f t="shared" si="1"/>
        <v>#REF!</v>
      </c>
      <c r="AR55" s="104" t="e">
        <f t="shared" si="2"/>
        <v>#REF!</v>
      </c>
      <c r="AS55" s="105" t="e">
        <f t="shared" si="3"/>
        <v>#REF!</v>
      </c>
    </row>
    <row r="56" spans="1:52" ht="24" customHeight="1" x14ac:dyDescent="0.25">
      <c r="A56" s="80" t="s">
        <v>151</v>
      </c>
      <c r="B56" s="68" t="s">
        <v>189</v>
      </c>
      <c r="C56" s="68" t="s">
        <v>135</v>
      </c>
      <c r="D56" s="68" t="s">
        <v>135</v>
      </c>
      <c r="E56" s="69" t="s">
        <v>135</v>
      </c>
      <c r="F56" s="70">
        <v>0.1</v>
      </c>
      <c r="G56" s="71" t="e">
        <f>(SUMIF(#REF!,$A56,#REF!)/60)</f>
        <v>#REF!</v>
      </c>
      <c r="H56" s="71" t="e">
        <f>F56*IF($C56="TA io",$H$72,IF($C56="MH",$H$73,$H$71))*#REF!</f>
        <v>#REF!</v>
      </c>
      <c r="I56" s="70">
        <v>0.1</v>
      </c>
      <c r="J56" s="71" t="e">
        <f>(SUMIF(#REF!,$A56,#REF!)/60)</f>
        <v>#REF!</v>
      </c>
      <c r="K56" s="71" t="e">
        <f>I56*IF($C56="TA io",$H$72,IF($C56="MH",$H$73,$H$71))*#REF!</f>
        <v>#REF!</v>
      </c>
      <c r="L56" s="70">
        <v>0.1</v>
      </c>
      <c r="M56" s="71" t="e">
        <f>(SUMIF(#REF!,$A56,#REF!)/60)</f>
        <v>#REF!</v>
      </c>
      <c r="N56" s="71" t="e">
        <f>L56*IF($C56="TA io",$H$72,IF($C56="MH",$H$73,$H$71))*#REF!</f>
        <v>#REF!</v>
      </c>
      <c r="O56" s="70">
        <v>0.1</v>
      </c>
      <c r="P56" s="71" t="e">
        <f>(SUMIF(#REF!,$A56,#REF!)/60)</f>
        <v>#REF!</v>
      </c>
      <c r="Q56" s="71" t="e">
        <f>O56*IF($C56="TA io",$H$72,IF($C56="MH",$H$73,$H$71))*#REF!</f>
        <v>#REF!</v>
      </c>
      <c r="R56" s="70">
        <v>0.1</v>
      </c>
      <c r="S56" s="71" t="e">
        <f>(SUMIF(#REF!,$A56,#REF!)/60)</f>
        <v>#REF!</v>
      </c>
      <c r="T56" s="71" t="e">
        <f>R56*IF($C56="TA io",$H$72,IF($C56="MH",$H$73,$H$71))*#REF!</f>
        <v>#REF!</v>
      </c>
      <c r="U56" s="70">
        <v>0.1</v>
      </c>
      <c r="V56" s="83" t="e">
        <f>(SUMIF(#REF!,$A56,#REF!)/60)</f>
        <v>#REF!</v>
      </c>
      <c r="W56" s="83" t="e">
        <f>U56*IF($C56="TA io",$H$72,IF($C56="MH",$H$73,$H$71))*#REF!</f>
        <v>#REF!</v>
      </c>
      <c r="X56" s="70">
        <v>0.1</v>
      </c>
      <c r="Y56" s="71" t="e">
        <f>(SUMIF(#REF!,$A56,#REF!)/60)</f>
        <v>#REF!</v>
      </c>
      <c r="Z56" s="71" t="e">
        <f>X56*IF($C56="TA io",$H$72,IF($C56="MH",$H$73,$H$71))*#REF!</f>
        <v>#REF!</v>
      </c>
      <c r="AA56" s="88">
        <v>0.1</v>
      </c>
      <c r="AB56" s="71" t="e">
        <f>SUMIF(#REF!,A56,#REF!)/60</f>
        <v>#REF!</v>
      </c>
      <c r="AC56" s="71" t="e">
        <f>AA56*IF($C56="TA io",$H$72,IF($C56="MH",$H$73,$H$71))*#REF!</f>
        <v>#REF!</v>
      </c>
      <c r="AD56" s="88">
        <v>0.1</v>
      </c>
      <c r="AE56" s="71" t="e">
        <f>(SUMIF(#REF!,$A56,#REF!)/60)</f>
        <v>#REF!</v>
      </c>
      <c r="AF56" s="71" t="e">
        <f>AD56*IF($C56="TA io",$H$72,IF($C56="MH",$H$73,$H$71))*#REF!</f>
        <v>#REF!</v>
      </c>
      <c r="AG56" s="88">
        <v>0.1</v>
      </c>
      <c r="AH56" s="71" t="e">
        <f>(SUMIF(#REF!,$A56,#REF!)/60)</f>
        <v>#REF!</v>
      </c>
      <c r="AI56" s="71" t="e">
        <f>AG56*IF($C56="TA io",$H$72,IF($C56="MH",$H$73,$H$71))*#REF!</f>
        <v>#REF!</v>
      </c>
      <c r="AJ56" s="88">
        <v>0.1</v>
      </c>
      <c r="AK56" s="71" t="e">
        <f>(SUMIF(#REF!,$A56,#REF!)/60)</f>
        <v>#REF!</v>
      </c>
      <c r="AL56" s="71" t="e">
        <f>AJ56*IF($C56="TA io",$H$72,IF($C56="MH",$H$73,$H$71))*#REF!</f>
        <v>#REF!</v>
      </c>
      <c r="AM56" s="70">
        <v>0.5</v>
      </c>
      <c r="AN56" s="71" t="e">
        <f>(SUMIF(#REF!,$A56,#REF!)/60)</f>
        <v>#REF!</v>
      </c>
      <c r="AO56" s="71" t="e">
        <f>AM56*IF($C56="TA io",$H$72,IF($C56="MH",$H$73,$H$71))*#REF!</f>
        <v>#REF!</v>
      </c>
      <c r="AP56" s="89" t="e">
        <f t="shared" si="0"/>
        <v>#REF!</v>
      </c>
      <c r="AQ56" s="89" t="e">
        <f t="shared" si="1"/>
        <v>#REF!</v>
      </c>
      <c r="AR56" s="104" t="e">
        <f t="shared" ref="AR56" si="17">+AP56-AQ56</f>
        <v>#REF!</v>
      </c>
      <c r="AS56" s="105" t="e">
        <f t="shared" ref="AS56" si="18">+AR56/AQ56</f>
        <v>#REF!</v>
      </c>
      <c r="AT56" s="94"/>
      <c r="AX56" s="25"/>
    </row>
    <row r="57" spans="1:52" ht="24" customHeight="1" x14ac:dyDescent="0.25">
      <c r="A57" s="80"/>
      <c r="B57" s="68" t="s">
        <v>1829</v>
      </c>
      <c r="C57" s="68" t="s">
        <v>135</v>
      </c>
      <c r="D57" s="68" t="s">
        <v>135</v>
      </c>
      <c r="E57" s="69" t="s">
        <v>135</v>
      </c>
      <c r="F57" s="70"/>
      <c r="G57" s="71" t="e">
        <f>(SUMIF(#REF!,$A57,#REF!)/60)</f>
        <v>#REF!</v>
      </c>
      <c r="H57" s="71" t="e">
        <f>F57*IF($C57="TA io",$H$72,IF($C57="MH",$H$73,$H$71))*#REF!</f>
        <v>#REF!</v>
      </c>
      <c r="I57" s="70"/>
      <c r="J57" s="71" t="e">
        <f>(SUMIF(#REF!,$A57,#REF!)/60)</f>
        <v>#REF!</v>
      </c>
      <c r="K57" s="71" t="e">
        <f>I57*IF($C57="TA io",$H$72,IF($C57="MH",$H$73,$H$71))*#REF!</f>
        <v>#REF!</v>
      </c>
      <c r="L57" s="70"/>
      <c r="M57" s="71" t="e">
        <f>(SUMIF(#REF!,$A57,#REF!)/60)</f>
        <v>#REF!</v>
      </c>
      <c r="N57" s="71" t="e">
        <f>L57*IF($C57="TA io",$H$72,IF($C57="MH",$H$73,$H$71))*#REF!</f>
        <v>#REF!</v>
      </c>
      <c r="O57" s="70"/>
      <c r="P57" s="71" t="e">
        <f>(SUMIF(#REF!,$A57,#REF!)/60)</f>
        <v>#REF!</v>
      </c>
      <c r="Q57" s="71" t="e">
        <f>O57*IF($C57="TA io",$H$72,IF($C57="MH",$H$73,$H$71))*#REF!</f>
        <v>#REF!</v>
      </c>
      <c r="R57" s="70"/>
      <c r="S57" s="71" t="e">
        <f>(SUMIF(#REF!,$A57,#REF!)/60)</f>
        <v>#REF!</v>
      </c>
      <c r="T57" s="71" t="e">
        <f>R57*IF($C57="TA io",$H$72,IF($C57="MH",$H$73,$H$71))*#REF!</f>
        <v>#REF!</v>
      </c>
      <c r="U57" s="70"/>
      <c r="V57" s="83" t="e">
        <f>(SUMIF(#REF!,$A57,#REF!)/60)</f>
        <v>#REF!</v>
      </c>
      <c r="W57" s="83" t="e">
        <f>U57*IF($C57="TA io",$H$72,IF($C57="MH",$H$73,$H$71))*#REF!</f>
        <v>#REF!</v>
      </c>
      <c r="X57" s="70"/>
      <c r="Y57" s="71">
        <v>26.25</v>
      </c>
      <c r="Z57" s="71" t="e">
        <f>X57*IF($C57="TA io",$H$72,IF($C57="MH",$H$73,$H$71))*#REF!</f>
        <v>#REF!</v>
      </c>
      <c r="AA57" s="88"/>
      <c r="AB57" s="71">
        <v>4.5833300000000001</v>
      </c>
      <c r="AC57" s="71" t="e">
        <f>AA57*IF($C57="TA io",$H$72,IF($C57="MH",$H$73,$H$71))*#REF!</f>
        <v>#REF!</v>
      </c>
      <c r="AD57" s="88"/>
      <c r="AE57" s="71" t="e">
        <f>(SUMIF(#REF!,$A57,#REF!)/60)</f>
        <v>#REF!</v>
      </c>
      <c r="AF57" s="71" t="e">
        <f>AD57*IF($C57="TA io",$H$72,IF($C57="MH",$H$73,$H$71))*#REF!</f>
        <v>#REF!</v>
      </c>
      <c r="AG57" s="88"/>
      <c r="AH57" s="71" t="e">
        <f>(SUMIF(#REF!,$A57,#REF!)/60)</f>
        <v>#REF!</v>
      </c>
      <c r="AI57" s="71" t="e">
        <f>AG57*IF($C57="TA io",$H$72,IF($C57="MH",$H$73,$H$71))*#REF!</f>
        <v>#REF!</v>
      </c>
      <c r="AJ57" s="88"/>
      <c r="AK57" s="71">
        <v>8.92</v>
      </c>
      <c r="AL57" s="71" t="e">
        <f>AJ57*IF($C57="TA io",$H$72,IF($C57="MH",$H$73,$H$71))*#REF!</f>
        <v>#REF!</v>
      </c>
      <c r="AM57" s="70"/>
      <c r="AN57" s="71" t="e">
        <f>(SUMIF(#REF!,$A57,#REF!)/60)</f>
        <v>#REF!</v>
      </c>
      <c r="AO57" s="71" t="e">
        <f>AM57*IF($C57="TA io",$H$72,IF($C57="MH",$H$73,$H$71))*#REF!</f>
        <v>#REF!</v>
      </c>
      <c r="AP57" s="89" t="e">
        <f>+G57+J57+M57+P57+S57+V57+Y57+AB57+AE57+AH57+AK57</f>
        <v>#REF!</v>
      </c>
      <c r="AQ57" s="89" t="e">
        <f t="shared" ref="AQ57" si="19">+H57+K57+N57+Q57+T57+W57+Z57+AC57+AF57+AI57</f>
        <v>#REF!</v>
      </c>
      <c r="AR57" s="104" t="e">
        <f t="shared" si="2"/>
        <v>#REF!</v>
      </c>
      <c r="AS57" s="105"/>
      <c r="AT57" s="94"/>
      <c r="AX57" s="25"/>
    </row>
    <row r="58" spans="1:52" ht="24" customHeight="1" x14ac:dyDescent="0.25">
      <c r="A58" s="67"/>
      <c r="B58" s="58"/>
      <c r="C58" s="58"/>
      <c r="D58" s="58"/>
      <c r="E58" s="59"/>
      <c r="F58" s="60"/>
      <c r="G58" s="61"/>
      <c r="H58" s="61"/>
      <c r="I58" s="60"/>
      <c r="J58" s="61"/>
      <c r="K58" s="61"/>
      <c r="L58" s="60"/>
      <c r="M58" s="61"/>
      <c r="N58" s="61"/>
      <c r="O58" s="60"/>
      <c r="P58" s="61"/>
      <c r="Q58" s="61"/>
      <c r="R58" s="60"/>
      <c r="S58" s="61"/>
      <c r="T58" s="61"/>
      <c r="U58" s="60"/>
      <c r="V58" s="61"/>
      <c r="W58" s="61"/>
      <c r="X58" s="60"/>
      <c r="Y58" s="61"/>
      <c r="Z58" s="61"/>
      <c r="AA58" s="86"/>
      <c r="AB58" s="61"/>
      <c r="AC58" s="61"/>
      <c r="AD58" s="86"/>
      <c r="AE58" s="61"/>
      <c r="AF58" s="61"/>
      <c r="AG58" s="86"/>
      <c r="AH58" s="61"/>
      <c r="AI58" s="61"/>
      <c r="AJ58" s="86"/>
      <c r="AK58" s="61"/>
      <c r="AL58" s="61"/>
      <c r="AM58" s="60"/>
      <c r="AN58" s="61"/>
      <c r="AO58" s="61"/>
      <c r="AP58" s="87"/>
      <c r="AQ58" s="87"/>
      <c r="AR58" s="103"/>
      <c r="AS58" s="100"/>
      <c r="AT58" s="29"/>
    </row>
    <row r="59" spans="1:52" ht="24" customHeight="1" x14ac:dyDescent="0.25">
      <c r="A59" s="67"/>
      <c r="B59" s="56"/>
      <c r="C59" s="56"/>
      <c r="D59" s="56"/>
      <c r="E59" s="57"/>
      <c r="F59" s="46">
        <f t="shared" ref="F59:AQ59" si="20">SUM(F4:F57)</f>
        <v>16.886700000000001</v>
      </c>
      <c r="G59" s="47" t="e">
        <f t="shared" si="20"/>
        <v>#REF!</v>
      </c>
      <c r="H59" s="47" t="e">
        <f t="shared" si="20"/>
        <v>#REF!</v>
      </c>
      <c r="I59" s="47">
        <f t="shared" si="20"/>
        <v>16.340199999999999</v>
      </c>
      <c r="J59" s="47" t="e">
        <f t="shared" si="20"/>
        <v>#REF!</v>
      </c>
      <c r="K59" s="47" t="e">
        <f t="shared" si="20"/>
        <v>#REF!</v>
      </c>
      <c r="L59" s="47">
        <f t="shared" si="20"/>
        <v>16.8841</v>
      </c>
      <c r="M59" s="47" t="e">
        <f t="shared" si="20"/>
        <v>#REF!</v>
      </c>
      <c r="N59" s="47" t="e">
        <f t="shared" si="20"/>
        <v>#REF!</v>
      </c>
      <c r="O59" s="47">
        <f t="shared" si="20"/>
        <v>17.328999999999994</v>
      </c>
      <c r="P59" s="47" t="e">
        <f t="shared" si="20"/>
        <v>#REF!</v>
      </c>
      <c r="Q59" s="47" t="e">
        <f t="shared" si="20"/>
        <v>#REF!</v>
      </c>
      <c r="R59" s="48">
        <f t="shared" si="20"/>
        <v>17.538999999999994</v>
      </c>
      <c r="S59" s="47" t="e">
        <f t="shared" si="20"/>
        <v>#REF!</v>
      </c>
      <c r="T59" s="47" t="e">
        <f t="shared" si="20"/>
        <v>#REF!</v>
      </c>
      <c r="U59" s="48">
        <f t="shared" si="20"/>
        <v>17.618999999999993</v>
      </c>
      <c r="V59" s="47" t="e">
        <f t="shared" si="20"/>
        <v>#REF!</v>
      </c>
      <c r="W59" s="47" t="e">
        <f t="shared" si="20"/>
        <v>#REF!</v>
      </c>
      <c r="X59" s="48">
        <f t="shared" si="20"/>
        <v>17.538999999999994</v>
      </c>
      <c r="Y59" s="47" t="e">
        <f t="shared" si="20"/>
        <v>#REF!</v>
      </c>
      <c r="Z59" s="47" t="e">
        <f t="shared" si="20"/>
        <v>#REF!</v>
      </c>
      <c r="AA59" s="48">
        <f t="shared" si="20"/>
        <v>16.532580645161289</v>
      </c>
      <c r="AB59" s="47" t="e">
        <f t="shared" si="20"/>
        <v>#REF!</v>
      </c>
      <c r="AC59" s="47" t="e">
        <f t="shared" si="20"/>
        <v>#REF!</v>
      </c>
      <c r="AD59" s="48">
        <f t="shared" si="20"/>
        <v>16.58258064516129</v>
      </c>
      <c r="AE59" s="47" t="e">
        <f t="shared" si="20"/>
        <v>#REF!</v>
      </c>
      <c r="AF59" s="47" t="e">
        <f t="shared" si="20"/>
        <v>#REF!</v>
      </c>
      <c r="AG59" s="48">
        <f t="shared" si="20"/>
        <v>17.362580645161284</v>
      </c>
      <c r="AH59" s="47" t="e">
        <f t="shared" si="20"/>
        <v>#REF!</v>
      </c>
      <c r="AI59" s="47" t="e">
        <f t="shared" si="20"/>
        <v>#REF!</v>
      </c>
      <c r="AJ59" s="48">
        <f t="shared" si="20"/>
        <v>17.682580645161284</v>
      </c>
      <c r="AK59" s="47" t="e">
        <f t="shared" si="20"/>
        <v>#REF!</v>
      </c>
      <c r="AL59" s="47" t="e">
        <f t="shared" si="20"/>
        <v>#REF!</v>
      </c>
      <c r="AM59" s="47">
        <f t="shared" si="20"/>
        <v>26.5</v>
      </c>
      <c r="AN59" s="47" t="e">
        <f t="shared" si="20"/>
        <v>#REF!</v>
      </c>
      <c r="AO59" s="47" t="e">
        <f t="shared" si="20"/>
        <v>#REF!</v>
      </c>
      <c r="AP59" s="47" t="e">
        <f t="shared" si="20"/>
        <v>#REF!</v>
      </c>
      <c r="AQ59" s="47" t="e">
        <f t="shared" si="20"/>
        <v>#REF!</v>
      </c>
      <c r="AR59" s="117" t="e">
        <f>+AP59-AQ59</f>
        <v>#REF!</v>
      </c>
      <c r="AS59" s="116" t="e">
        <f>+AR59/AQ59</f>
        <v>#REF!</v>
      </c>
      <c r="AT59" s="79"/>
    </row>
    <row r="60" spans="1:52" ht="24" customHeight="1" x14ac:dyDescent="0.25">
      <c r="A60" s="67"/>
      <c r="B60" s="58"/>
      <c r="C60" s="58"/>
      <c r="D60" s="58"/>
      <c r="E60" s="59"/>
      <c r="F60" s="62"/>
      <c r="G60" s="63"/>
      <c r="H60" s="63"/>
      <c r="I60" s="62"/>
      <c r="J60" s="63"/>
      <c r="K60" s="63"/>
      <c r="L60" s="64"/>
      <c r="M60" s="63"/>
      <c r="N60" s="63"/>
      <c r="O60" s="64"/>
      <c r="P60" s="63"/>
      <c r="Q60" s="63"/>
      <c r="R60" s="62"/>
      <c r="S60" s="63"/>
      <c r="T60" s="63"/>
      <c r="U60" s="62"/>
      <c r="V60" s="63"/>
      <c r="W60" s="63"/>
      <c r="X60" s="62"/>
      <c r="Y60" s="63"/>
      <c r="Z60" s="63"/>
      <c r="AA60" s="62"/>
      <c r="AB60" s="63"/>
      <c r="AC60" s="63"/>
      <c r="AD60" s="62"/>
      <c r="AE60" s="63"/>
      <c r="AF60" s="63"/>
      <c r="AG60" s="62"/>
      <c r="AH60" s="63"/>
      <c r="AI60" s="63"/>
      <c r="AJ60" s="62"/>
      <c r="AK60" s="63"/>
      <c r="AL60" s="63"/>
      <c r="AM60" s="64"/>
      <c r="AN60" s="63"/>
      <c r="AO60" s="63"/>
      <c r="AP60" s="65"/>
      <c r="AQ60" s="65"/>
      <c r="AR60" s="65"/>
      <c r="AS60" s="66"/>
      <c r="AU60" s="6">
        <f>190/7.75</f>
        <v>24.516129032258064</v>
      </c>
    </row>
    <row r="61" spans="1:52" ht="24" customHeight="1" x14ac:dyDescent="0.25">
      <c r="A61" s="67" t="s">
        <v>85</v>
      </c>
      <c r="B61" s="58" t="s">
        <v>149</v>
      </c>
      <c r="C61" s="58"/>
      <c r="D61" s="58"/>
      <c r="E61" s="59"/>
      <c r="F61" s="62">
        <v>0</v>
      </c>
      <c r="G61" s="64" t="e">
        <f>(SUMIF(#REF!,$A61,#REF!)/60)</f>
        <v>#REF!</v>
      </c>
      <c r="H61" s="64" t="e">
        <f>F61*IF($C61="TA io",$H$72,IF($C61="MH",$H$73,$H$71))*#REF!</f>
        <v>#REF!</v>
      </c>
      <c r="I61" s="64"/>
      <c r="J61" s="64" t="e">
        <f>(SUMIF(#REF!,$A61,#REF!)/60)</f>
        <v>#REF!</v>
      </c>
      <c r="K61" s="64" t="e">
        <f>I61*IF($C61="TA io",$H$72,IF($C61="MH",$H$73,$H$71))*#REF!</f>
        <v>#REF!</v>
      </c>
      <c r="L61" s="64"/>
      <c r="M61" s="64" t="e">
        <f>(SUMIF(#REF!,$A61,#REF!)/60)</f>
        <v>#REF!</v>
      </c>
      <c r="N61" s="64" t="e">
        <f>L61*IF($C61="TA io",$H$72,IF($C61="MH",$H$73,$H$71))*#REF!</f>
        <v>#REF!</v>
      </c>
      <c r="O61" s="64"/>
      <c r="P61" s="64" t="e">
        <f>(SUMIF(#REF!,$A61,#REF!)/60)</f>
        <v>#REF!</v>
      </c>
      <c r="Q61" s="64" t="e">
        <f>O61*IF($C61="TA io",$H$72,IF($C61="MH",$H$73,$H$71))*#REF!</f>
        <v>#REF!</v>
      </c>
      <c r="R61" s="64"/>
      <c r="S61" s="64" t="e">
        <f>(SUMIF(#REF!,$A61,#REF!)/60)</f>
        <v>#REF!</v>
      </c>
      <c r="T61" s="64" t="e">
        <f>R61*IF($C61="TA io",$H$72,IF($C61="MH",$H$73,$H$71))*#REF!</f>
        <v>#REF!</v>
      </c>
      <c r="U61" s="63"/>
      <c r="V61" s="63" t="e">
        <f>(SUMIF(#REF!,$A61,#REF!)/60)</f>
        <v>#REF!</v>
      </c>
      <c r="W61" s="63" t="e">
        <f>U61*IF($C61="TA io",$H$72,IF($C61="MH",$H$73,$H$71))*#REF!</f>
        <v>#REF!</v>
      </c>
      <c r="X61" s="63"/>
      <c r="Y61" s="63" t="e">
        <f>(SUMIF(#REF!,$A61,#REF!)/60)</f>
        <v>#REF!</v>
      </c>
      <c r="Z61" s="63" t="e">
        <f>X61*IF($C61="TA io",$H$72,IF($C61="MH",$H$73,$H$71))*#REF!</f>
        <v>#REF!</v>
      </c>
      <c r="AA61" s="63"/>
      <c r="AB61" s="63" t="e">
        <f>SUMIF(#REF!,A61,#REF!)/60</f>
        <v>#REF!</v>
      </c>
      <c r="AC61" s="63" t="e">
        <f>AA61*IF($C61="TA io",$H$72,IF($C61="MH",$H$73,$H$71))*#REF!</f>
        <v>#REF!</v>
      </c>
      <c r="AD61" s="63"/>
      <c r="AE61" s="63" t="e">
        <f>(SUMIF(#REF!,$A61,#REF!)/60)</f>
        <v>#REF!</v>
      </c>
      <c r="AF61" s="63" t="e">
        <f>AD61*IF($C61="TA io",$H$72,IF($C61="MH",$H$73,$H$71))*#REF!</f>
        <v>#REF!</v>
      </c>
      <c r="AG61" s="63"/>
      <c r="AH61" s="71" t="e">
        <f>(SUMIF(#REF!,$A61,#REF!)/60)</f>
        <v>#REF!</v>
      </c>
      <c r="AI61" s="63" t="e">
        <f>AG61*IF($C61="TA io",$H$72,IF($C61="MH",$H$73,$H$71))*#REF!</f>
        <v>#REF!</v>
      </c>
      <c r="AJ61" s="63"/>
      <c r="AK61" s="63">
        <v>5.25</v>
      </c>
      <c r="AL61" s="63" t="e">
        <f>AJ61*IF($C61="TA io",$H$72,IF($C61="MH",$H$73,$H$71))*#REF!</f>
        <v>#REF!</v>
      </c>
      <c r="AM61" s="64"/>
      <c r="AN61" s="63" t="e">
        <f>(SUMIF(#REF!,$A61,#REF!)/60)</f>
        <v>#REF!</v>
      </c>
      <c r="AO61" s="63" t="e">
        <f>AM61*IF($C61="TA io",$H$72,IF($C61="MH",$H$73,$H$71))*#REF!</f>
        <v>#REF!</v>
      </c>
      <c r="AP61" s="65">
        <v>67</v>
      </c>
      <c r="AQ61" s="65" t="e">
        <f>+H61+K61+N61+Q61+T61+W61+Z61+AC61</f>
        <v>#REF!</v>
      </c>
      <c r="AR61" s="65" t="e">
        <f t="shared" ref="AR61" si="21">+AP61-AQ61</f>
        <v>#REF!</v>
      </c>
      <c r="AS61" s="66"/>
    </row>
    <row r="62" spans="1:52" ht="24" customHeight="1" x14ac:dyDescent="0.25">
      <c r="A62" s="67"/>
      <c r="B62" s="49"/>
      <c r="C62" s="49"/>
      <c r="D62" s="49"/>
      <c r="E62" s="50"/>
      <c r="F62" s="51">
        <f t="shared" ref="F62:AQ62" si="22">SUM(F59:F61)</f>
        <v>16.886700000000001</v>
      </c>
      <c r="G62" s="51" t="e">
        <f t="shared" si="22"/>
        <v>#REF!</v>
      </c>
      <c r="H62" s="52" t="e">
        <f t="shared" si="22"/>
        <v>#REF!</v>
      </c>
      <c r="I62" s="51">
        <f t="shared" si="22"/>
        <v>16.340199999999999</v>
      </c>
      <c r="J62" s="52" t="e">
        <f t="shared" si="22"/>
        <v>#REF!</v>
      </c>
      <c r="K62" s="52" t="e">
        <f t="shared" si="22"/>
        <v>#REF!</v>
      </c>
      <c r="L62" s="51">
        <f t="shared" si="22"/>
        <v>16.8841</v>
      </c>
      <c r="M62" s="52" t="e">
        <f t="shared" si="22"/>
        <v>#REF!</v>
      </c>
      <c r="N62" s="52" t="e">
        <f t="shared" si="22"/>
        <v>#REF!</v>
      </c>
      <c r="O62" s="51">
        <f t="shared" si="22"/>
        <v>17.328999999999994</v>
      </c>
      <c r="P62" s="52" t="e">
        <f t="shared" si="22"/>
        <v>#REF!</v>
      </c>
      <c r="Q62" s="52" t="e">
        <f t="shared" si="22"/>
        <v>#REF!</v>
      </c>
      <c r="R62" s="51">
        <f t="shared" si="22"/>
        <v>17.538999999999994</v>
      </c>
      <c r="S62" s="52" t="e">
        <f t="shared" si="22"/>
        <v>#REF!</v>
      </c>
      <c r="T62" s="52" t="e">
        <f t="shared" si="22"/>
        <v>#REF!</v>
      </c>
      <c r="U62" s="51">
        <f t="shared" si="22"/>
        <v>17.618999999999993</v>
      </c>
      <c r="V62" s="52" t="e">
        <f t="shared" si="22"/>
        <v>#REF!</v>
      </c>
      <c r="W62" s="52" t="e">
        <f t="shared" si="22"/>
        <v>#REF!</v>
      </c>
      <c r="X62" s="51">
        <f t="shared" si="22"/>
        <v>17.538999999999994</v>
      </c>
      <c r="Y62" s="51" t="e">
        <f t="shared" si="22"/>
        <v>#REF!</v>
      </c>
      <c r="Z62" s="52" t="e">
        <f t="shared" si="22"/>
        <v>#REF!</v>
      </c>
      <c r="AA62" s="51">
        <f t="shared" si="22"/>
        <v>16.532580645161289</v>
      </c>
      <c r="AB62" s="153" t="e">
        <f t="shared" si="22"/>
        <v>#REF!</v>
      </c>
      <c r="AC62" s="52" t="e">
        <f t="shared" si="22"/>
        <v>#REF!</v>
      </c>
      <c r="AD62" s="51">
        <f t="shared" si="22"/>
        <v>16.58258064516129</v>
      </c>
      <c r="AE62" s="52" t="e">
        <f t="shared" si="22"/>
        <v>#REF!</v>
      </c>
      <c r="AF62" s="52" t="e">
        <f t="shared" si="22"/>
        <v>#REF!</v>
      </c>
      <c r="AG62" s="51">
        <f t="shared" si="22"/>
        <v>17.362580645161284</v>
      </c>
      <c r="AH62" s="52" t="e">
        <f t="shared" si="22"/>
        <v>#REF!</v>
      </c>
      <c r="AI62" s="52" t="e">
        <f t="shared" si="22"/>
        <v>#REF!</v>
      </c>
      <c r="AJ62" s="51">
        <f t="shared" si="22"/>
        <v>17.682580645161284</v>
      </c>
      <c r="AK62" s="52" t="e">
        <f t="shared" si="22"/>
        <v>#REF!</v>
      </c>
      <c r="AL62" s="52" t="e">
        <f t="shared" si="22"/>
        <v>#REF!</v>
      </c>
      <c r="AM62" s="51">
        <f t="shared" si="22"/>
        <v>26.5</v>
      </c>
      <c r="AN62" s="52" t="e">
        <f t="shared" si="22"/>
        <v>#REF!</v>
      </c>
      <c r="AO62" s="52" t="e">
        <f t="shared" si="22"/>
        <v>#REF!</v>
      </c>
      <c r="AP62" s="53" t="e">
        <f t="shared" si="22"/>
        <v>#REF!</v>
      </c>
      <c r="AQ62" s="53" t="e">
        <f t="shared" si="22"/>
        <v>#REF!</v>
      </c>
      <c r="AR62" s="53" t="e">
        <f>+AR59+AR61</f>
        <v>#REF!</v>
      </c>
      <c r="AS62" s="118" t="e">
        <f>+AR62/AQ62</f>
        <v>#REF!</v>
      </c>
      <c r="AT62" s="79"/>
    </row>
    <row r="63" spans="1:52" ht="24" customHeight="1" x14ac:dyDescent="0.25">
      <c r="AR63" s="36"/>
      <c r="AS63" s="54"/>
    </row>
    <row r="64" spans="1:52" ht="24" customHeight="1" x14ac:dyDescent="0.25">
      <c r="B64" s="11" t="s">
        <v>134</v>
      </c>
      <c r="I64" s="2">
        <f>19.09-0.9</f>
        <v>18.190000000000001</v>
      </c>
      <c r="U64" s="8"/>
      <c r="X64" s="8"/>
    </row>
    <row r="65" spans="2:46" ht="24" customHeight="1" x14ac:dyDescent="0.25">
      <c r="B65" s="11" t="s">
        <v>435</v>
      </c>
      <c r="L65" s="3" t="e">
        <f>+G62+J62+M62+P62</f>
        <v>#REF!</v>
      </c>
    </row>
    <row r="66" spans="2:46" ht="24" customHeight="1" x14ac:dyDescent="0.25">
      <c r="B66" s="11" t="s">
        <v>152</v>
      </c>
      <c r="AG66" s="33"/>
      <c r="AN66" s="8"/>
    </row>
    <row r="67" spans="2:46" ht="24" customHeight="1" x14ac:dyDescent="0.25">
      <c r="B67" s="11" t="s">
        <v>153</v>
      </c>
    </row>
    <row r="69" spans="2:46" ht="24" customHeight="1" x14ac:dyDescent="0.25">
      <c r="F69" s="12" t="s">
        <v>130</v>
      </c>
      <c r="G69" s="13"/>
      <c r="H69" s="14"/>
      <c r="I69" s="22"/>
      <c r="J69" s="14"/>
      <c r="K69" s="14"/>
      <c r="L69" s="14"/>
      <c r="M69" s="14"/>
      <c r="N69" s="14"/>
      <c r="O69" s="14"/>
      <c r="P69" s="14"/>
      <c r="Q69" s="14"/>
    </row>
    <row r="70" spans="2:46" ht="24" customHeight="1" x14ac:dyDescent="0.25">
      <c r="F70" s="15" t="s">
        <v>131</v>
      </c>
      <c r="G70" s="16"/>
      <c r="H70" s="17" t="s">
        <v>132</v>
      </c>
      <c r="I70" s="23"/>
      <c r="J70" s="17"/>
      <c r="K70" s="17"/>
      <c r="L70" s="17"/>
      <c r="M70" s="17"/>
      <c r="N70" s="17"/>
      <c r="O70" s="17"/>
      <c r="P70" s="17"/>
      <c r="Q70" s="17"/>
      <c r="U70" s="7"/>
    </row>
    <row r="71" spans="2:46" ht="24" customHeight="1" x14ac:dyDescent="0.25">
      <c r="F71" s="18">
        <v>1</v>
      </c>
      <c r="G71" s="19" t="s">
        <v>133</v>
      </c>
      <c r="H71" s="20">
        <v>1190</v>
      </c>
      <c r="I71" s="24"/>
      <c r="J71" s="20"/>
      <c r="K71" s="20"/>
      <c r="L71" s="20"/>
      <c r="M71" s="20"/>
      <c r="N71" s="20"/>
      <c r="O71" s="20"/>
      <c r="P71" s="20"/>
      <c r="Q71" s="20"/>
      <c r="R71" s="25"/>
    </row>
    <row r="72" spans="2:46" ht="24" customHeight="1" x14ac:dyDescent="0.25">
      <c r="F72" s="18">
        <v>0.8</v>
      </c>
      <c r="G72" s="19" t="s">
        <v>450</v>
      </c>
      <c r="H72" s="20">
        <f>$H$71*F72</f>
        <v>952</v>
      </c>
      <c r="I72" s="24"/>
      <c r="J72" s="20"/>
      <c r="K72" s="20"/>
      <c r="L72" s="20"/>
      <c r="M72" s="20"/>
      <c r="N72" s="20"/>
      <c r="O72" s="20"/>
      <c r="P72" s="20"/>
      <c r="Q72" s="20"/>
      <c r="S72" s="6"/>
      <c r="T72" s="6"/>
      <c r="V72" s="6"/>
      <c r="W72" s="6"/>
      <c r="Y72" s="9"/>
      <c r="Z72" s="9"/>
      <c r="AA72" s="8"/>
      <c r="AB72" s="9"/>
      <c r="AC72" s="9"/>
      <c r="AE72" s="9"/>
      <c r="AF72" s="6"/>
      <c r="AG72" s="6"/>
      <c r="AH72" s="6"/>
      <c r="AI72" s="6"/>
      <c r="AJ72" s="6"/>
      <c r="AK72" s="6"/>
      <c r="AL72" s="6"/>
      <c r="AO72" s="9"/>
      <c r="AP72" s="44"/>
      <c r="AQ72" s="44"/>
      <c r="AR72" s="44"/>
      <c r="AT72" s="32"/>
    </row>
    <row r="73" spans="2:46" ht="24" customHeight="1" x14ac:dyDescent="0.25">
      <c r="F73" s="18">
        <v>0.9</v>
      </c>
      <c r="G73" s="19" t="s">
        <v>135</v>
      </c>
      <c r="H73" s="20">
        <f>$H$71*F73</f>
        <v>1071</v>
      </c>
      <c r="I73" s="24"/>
      <c r="J73" s="20"/>
      <c r="K73" s="20"/>
      <c r="L73" s="20"/>
      <c r="M73" s="20"/>
      <c r="N73" s="20"/>
      <c r="O73" s="20"/>
      <c r="P73" s="20"/>
      <c r="Q73" s="20"/>
      <c r="S73" s="6"/>
      <c r="T73" s="6"/>
      <c r="V73" s="6"/>
      <c r="W73" s="6"/>
      <c r="Y73" s="9"/>
      <c r="Z73" s="9"/>
      <c r="AB73" s="9"/>
      <c r="AC73" s="9"/>
      <c r="AE73" s="9"/>
      <c r="AF73" s="6"/>
      <c r="AG73" s="6"/>
      <c r="AH73" s="6"/>
      <c r="AI73" s="6"/>
      <c r="AJ73" s="6"/>
      <c r="AK73" s="6"/>
      <c r="AL73" s="6"/>
      <c r="AO73" s="9"/>
      <c r="AP73" s="44"/>
      <c r="AQ73" s="44"/>
      <c r="AR73" s="44"/>
      <c r="AT73" s="32"/>
    </row>
  </sheetData>
  <sortState ref="A4:BB31">
    <sortCondition ref="E4:E31"/>
  </sortState>
  <printOptions gridLines="1"/>
  <pageMargins left="0.25" right="0.25" top="0.75" bottom="0.75" header="0.3" footer="0.3"/>
  <pageSetup paperSize="9" scale="19" orientation="portrait" r:id="rId1"/>
  <ignoredErrors>
    <ignoredError sqref="W32:X34 W31 W35 W13 Z57 AR57 AR32:AS38 Y33:AJ34 W57 V58:AS58 W8:AA12 AC8:AJ9 AC57 AE57:AF57 AH57:AI57 AL57 AN57:AO57 W21:AA21 W36:AJ38 Y35:Z35 AB35:AC35 Y32:Z32 AB32:AC32 W19:AA20 Y13:Z13 AS59 X59 AA59 AD59:AQ59 AC19:AJ20 AE13:AF13 AH13:AI13 AC13:AC14 AE14:AF14 AC21:AJ21 AR8:AS14 W14:Z14 W28:AJ29 AR29:AS29 AR19:AS20 W23:AJ24 AR23:AS24 AR22:AS22 W22:AJ22 AH14:AI14 AE35:AF35 AH35:AI35 AE32:AF32 AH32:AI32 AR25 AR28 W54:AJ55 W53:AF53 AH53:AJ53 AR18:AS18 W46:AJ51 W52:AJ52 AC11:AJ12 AC10:AI10 AR21:AS21 W25:AJ25 AR39:AS45 W39:AJ45 AR46:AS51 AR52:AS5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E145"/>
  <sheetViews>
    <sheetView zoomScale="75" zoomScaleNormal="75" workbookViewId="0">
      <pane xSplit="5" ySplit="3" topLeftCell="N4" activePane="bottomRight" state="frozen"/>
      <selection activeCell="D12" sqref="D12"/>
      <selection pane="topRight" activeCell="D12" sqref="D12"/>
      <selection pane="bottomLeft" activeCell="D12" sqref="D12"/>
      <selection pane="bottomRight" activeCell="B147" sqref="B147"/>
    </sheetView>
  </sheetViews>
  <sheetFormatPr defaultColWidth="30.5703125" defaultRowHeight="15" x14ac:dyDescent="0.25"/>
  <cols>
    <col min="1" max="1" width="15.140625" style="73" customWidth="1"/>
    <col min="2" max="2" width="31.28515625" style="73" customWidth="1"/>
    <col min="3" max="3" width="7.7109375" style="73" customWidth="1"/>
    <col min="4" max="4" width="11.85546875" style="73" customWidth="1"/>
    <col min="5" max="5" width="15" style="131" customWidth="1"/>
    <col min="6" max="6" width="16" style="131" bestFit="1" customWidth="1"/>
    <col min="7" max="7" width="9.85546875" style="132" customWidth="1"/>
    <col min="8" max="8" width="9.85546875" style="133" customWidth="1"/>
    <col min="9" max="10" width="9.85546875" style="134" customWidth="1"/>
    <col min="11" max="12" width="9.85546875" style="219" customWidth="1"/>
    <col min="13" max="13" width="9.85546875" style="135" customWidth="1"/>
    <col min="14" max="16" width="9.85546875" style="134" customWidth="1"/>
    <col min="17" max="17" width="9.85546875" style="219" customWidth="1"/>
    <col min="18" max="18" width="6.5703125" style="219" customWidth="1"/>
    <col min="19" max="22" width="9.85546875" style="134" customWidth="1"/>
    <col min="23" max="23" width="9.85546875" style="219" customWidth="1"/>
    <col min="24" max="26" width="9.85546875" style="134" hidden="1" customWidth="1"/>
    <col min="27" max="27" width="9.85546875" style="73" hidden="1" customWidth="1"/>
    <col min="28" max="29" width="9.85546875" style="133" hidden="1" customWidth="1"/>
    <col min="30" max="30" width="9.85546875" style="73" hidden="1" customWidth="1"/>
    <col min="31" max="32" width="9.85546875" style="133" hidden="1" customWidth="1"/>
    <col min="33" max="33" width="9.85546875" style="110" hidden="1" customWidth="1"/>
    <col min="34" max="35" width="9.85546875" style="136" hidden="1" customWidth="1"/>
    <col min="36" max="36" width="9.85546875" style="110" hidden="1" customWidth="1"/>
    <col min="37" max="38" width="9.85546875" style="136" hidden="1" customWidth="1"/>
    <col min="39" max="39" width="9.85546875" style="110" hidden="1" customWidth="1"/>
    <col min="40" max="40" width="9.85546875" style="136" hidden="1" customWidth="1"/>
    <col min="41" max="45" width="9.85546875" style="133" hidden="1" customWidth="1"/>
    <col min="46" max="46" width="9.85546875" style="143" hidden="1" customWidth="1"/>
    <col min="47" max="47" width="9.85546875" style="133" hidden="1" customWidth="1"/>
    <col min="48" max="48" width="9.85546875" style="137" hidden="1" customWidth="1"/>
    <col min="49" max="51" width="9.85546875" style="136" hidden="1" customWidth="1"/>
    <col min="52" max="52" width="9.85546875" style="272" hidden="1" customWidth="1"/>
    <col min="53" max="54" width="9.85546875" style="171" customWidth="1"/>
    <col min="55" max="55" width="9.85546875" style="138" customWidth="1"/>
    <col min="56" max="56" width="9.85546875" style="272" customWidth="1"/>
    <col min="57" max="16384" width="30.5703125" style="73"/>
  </cols>
  <sheetData>
    <row r="1" spans="1:57" ht="14.25" customHeight="1" x14ac:dyDescent="0.25">
      <c r="A1" s="226"/>
      <c r="B1" s="122"/>
      <c r="C1" s="122"/>
      <c r="D1" s="122"/>
      <c r="E1" s="122"/>
      <c r="F1" s="227" t="s">
        <v>1868</v>
      </c>
      <c r="G1" s="228" t="s">
        <v>393</v>
      </c>
      <c r="H1" s="229" t="s">
        <v>392</v>
      </c>
      <c r="I1" s="229" t="s">
        <v>146</v>
      </c>
      <c r="J1" s="291" t="s">
        <v>439</v>
      </c>
      <c r="K1" s="291"/>
      <c r="L1" s="229"/>
      <c r="M1" s="228" t="s">
        <v>393</v>
      </c>
      <c r="N1" s="229" t="s">
        <v>392</v>
      </c>
      <c r="O1" s="229" t="s">
        <v>146</v>
      </c>
      <c r="P1" s="291" t="s">
        <v>439</v>
      </c>
      <c r="Q1" s="291"/>
      <c r="R1" s="229"/>
      <c r="S1" s="228" t="s">
        <v>393</v>
      </c>
      <c r="T1" s="229" t="s">
        <v>392</v>
      </c>
      <c r="U1" s="229" t="s">
        <v>146</v>
      </c>
      <c r="V1" s="291" t="s">
        <v>439</v>
      </c>
      <c r="W1" s="291"/>
      <c r="X1" s="228" t="s">
        <v>393</v>
      </c>
      <c r="Y1" s="229" t="s">
        <v>392</v>
      </c>
      <c r="Z1" s="229" t="s">
        <v>146</v>
      </c>
      <c r="AA1" s="228" t="s">
        <v>393</v>
      </c>
      <c r="AB1" s="229" t="s">
        <v>392</v>
      </c>
      <c r="AC1" s="229" t="s">
        <v>146</v>
      </c>
      <c r="AD1" s="228" t="s">
        <v>393</v>
      </c>
      <c r="AE1" s="229" t="s">
        <v>392</v>
      </c>
      <c r="AF1" s="229" t="s">
        <v>146</v>
      </c>
      <c r="AG1" s="228" t="s">
        <v>393</v>
      </c>
      <c r="AH1" s="229" t="s">
        <v>392</v>
      </c>
      <c r="AI1" s="229" t="s">
        <v>146</v>
      </c>
      <c r="AJ1" s="228" t="s">
        <v>393</v>
      </c>
      <c r="AK1" s="229" t="s">
        <v>392</v>
      </c>
      <c r="AL1" s="229" t="s">
        <v>146</v>
      </c>
      <c r="AM1" s="228" t="s">
        <v>393</v>
      </c>
      <c r="AN1" s="229" t="s">
        <v>392</v>
      </c>
      <c r="AO1" s="229" t="s">
        <v>146</v>
      </c>
      <c r="AP1" s="228" t="s">
        <v>393</v>
      </c>
      <c r="AQ1" s="229" t="s">
        <v>392</v>
      </c>
      <c r="AR1" s="229" t="s">
        <v>146</v>
      </c>
      <c r="AS1" s="228" t="s">
        <v>393</v>
      </c>
      <c r="AT1" s="230" t="s">
        <v>392</v>
      </c>
      <c r="AU1" s="229" t="s">
        <v>146</v>
      </c>
      <c r="AV1" s="228" t="s">
        <v>393</v>
      </c>
      <c r="AW1" s="229" t="s">
        <v>392</v>
      </c>
      <c r="AX1" s="229" t="s">
        <v>146</v>
      </c>
      <c r="AY1" s="123"/>
      <c r="AZ1" s="231"/>
      <c r="BA1" s="232" t="s">
        <v>392</v>
      </c>
      <c r="BB1" s="232" t="s">
        <v>146</v>
      </c>
      <c r="BC1" s="124"/>
      <c r="BD1" s="124"/>
    </row>
    <row r="2" spans="1:57" ht="15.75" customHeight="1" x14ac:dyDescent="0.25">
      <c r="A2" s="226"/>
      <c r="B2" s="124" t="e">
        <f>+'bezetting 2020 productie'!I32</f>
        <v>#REF!</v>
      </c>
      <c r="C2" s="122"/>
      <c r="D2" s="122"/>
      <c r="E2" s="122"/>
      <c r="F2" s="227" t="s">
        <v>1869</v>
      </c>
      <c r="G2" s="228"/>
      <c r="H2" s="229"/>
      <c r="I2" s="229" t="s">
        <v>1065</v>
      </c>
      <c r="J2" s="229"/>
      <c r="K2" s="233"/>
      <c r="L2" s="233"/>
      <c r="M2" s="228"/>
      <c r="N2" s="229"/>
      <c r="O2" s="229" t="s">
        <v>1065</v>
      </c>
      <c r="P2" s="229"/>
      <c r="Q2" s="233"/>
      <c r="R2" s="233"/>
      <c r="S2" s="228"/>
      <c r="T2" s="229"/>
      <c r="U2" s="229" t="s">
        <v>1065</v>
      </c>
      <c r="V2" s="229"/>
      <c r="W2" s="233"/>
      <c r="X2" s="228"/>
      <c r="Y2" s="229"/>
      <c r="Z2" s="229" t="s">
        <v>1065</v>
      </c>
      <c r="AA2" s="228"/>
      <c r="AB2" s="229"/>
      <c r="AC2" s="229" t="s">
        <v>1065</v>
      </c>
      <c r="AD2" s="228"/>
      <c r="AE2" s="229"/>
      <c r="AF2" s="229" t="s">
        <v>1065</v>
      </c>
      <c r="AG2" s="228"/>
      <c r="AH2" s="229"/>
      <c r="AI2" s="229" t="s">
        <v>1065</v>
      </c>
      <c r="AJ2" s="228"/>
      <c r="AK2" s="229"/>
      <c r="AL2" s="229" t="s">
        <v>1065</v>
      </c>
      <c r="AM2" s="228"/>
      <c r="AN2" s="229"/>
      <c r="AO2" s="229" t="s">
        <v>1065</v>
      </c>
      <c r="AP2" s="228"/>
      <c r="AQ2" s="229"/>
      <c r="AR2" s="229" t="s">
        <v>1065</v>
      </c>
      <c r="AS2" s="228"/>
      <c r="AT2" s="230"/>
      <c r="AU2" s="229" t="s">
        <v>1065</v>
      </c>
      <c r="AV2" s="228"/>
      <c r="AW2" s="229"/>
      <c r="AX2" s="229" t="s">
        <v>1065</v>
      </c>
      <c r="AY2" s="234" t="s">
        <v>1872</v>
      </c>
      <c r="AZ2" s="235"/>
      <c r="BA2" s="232"/>
      <c r="BB2" s="232" t="s">
        <v>1065</v>
      </c>
      <c r="BC2" s="124"/>
      <c r="BD2" s="124"/>
    </row>
    <row r="3" spans="1:57" ht="15.75" customHeight="1" x14ac:dyDescent="0.25">
      <c r="A3" s="226" t="s">
        <v>145</v>
      </c>
      <c r="B3" s="122" t="s">
        <v>145</v>
      </c>
      <c r="C3" s="122" t="s">
        <v>146</v>
      </c>
      <c r="D3" s="122"/>
      <c r="E3" s="122" t="s">
        <v>144</v>
      </c>
      <c r="F3" s="227" t="s">
        <v>1870</v>
      </c>
      <c r="G3" s="236" t="s">
        <v>1002</v>
      </c>
      <c r="H3" s="236" t="s">
        <v>1002</v>
      </c>
      <c r="I3" s="236" t="s">
        <v>1002</v>
      </c>
      <c r="J3" s="236" t="s">
        <v>1918</v>
      </c>
      <c r="K3" s="233" t="s">
        <v>448</v>
      </c>
      <c r="L3" s="233"/>
      <c r="M3" s="237" t="s">
        <v>1873</v>
      </c>
      <c r="N3" s="176" t="s">
        <v>1873</v>
      </c>
      <c r="O3" s="176" t="s">
        <v>1873</v>
      </c>
      <c r="P3" s="236" t="s">
        <v>1918</v>
      </c>
      <c r="Q3" s="233" t="s">
        <v>448</v>
      </c>
      <c r="R3" s="233"/>
      <c r="S3" s="176" t="s">
        <v>229</v>
      </c>
      <c r="T3" s="176" t="s">
        <v>229</v>
      </c>
      <c r="U3" s="176" t="s">
        <v>229</v>
      </c>
      <c r="V3" s="236" t="s">
        <v>1918</v>
      </c>
      <c r="W3" s="233" t="s">
        <v>448</v>
      </c>
      <c r="X3" s="238" t="s">
        <v>235</v>
      </c>
      <c r="Y3" s="238" t="s">
        <v>235</v>
      </c>
      <c r="Z3" s="238" t="s">
        <v>235</v>
      </c>
      <c r="AA3" s="239" t="s">
        <v>240</v>
      </c>
      <c r="AB3" s="238" t="s">
        <v>240</v>
      </c>
      <c r="AC3" s="238" t="s">
        <v>240</v>
      </c>
      <c r="AD3" s="239" t="s">
        <v>249</v>
      </c>
      <c r="AE3" s="238" t="s">
        <v>249</v>
      </c>
      <c r="AF3" s="238" t="s">
        <v>249</v>
      </c>
      <c r="AG3" s="239" t="s">
        <v>253</v>
      </c>
      <c r="AH3" s="238" t="s">
        <v>253</v>
      </c>
      <c r="AI3" s="238" t="s">
        <v>253</v>
      </c>
      <c r="AJ3" s="239" t="s">
        <v>259</v>
      </c>
      <c r="AK3" s="238" t="s">
        <v>259</v>
      </c>
      <c r="AL3" s="238" t="s">
        <v>259</v>
      </c>
      <c r="AM3" s="239" t="s">
        <v>263</v>
      </c>
      <c r="AN3" s="239" t="s">
        <v>263</v>
      </c>
      <c r="AO3" s="239" t="s">
        <v>263</v>
      </c>
      <c r="AP3" s="239" t="s">
        <v>266</v>
      </c>
      <c r="AQ3" s="239" t="s">
        <v>266</v>
      </c>
      <c r="AR3" s="239" t="s">
        <v>266</v>
      </c>
      <c r="AS3" s="237" t="s">
        <v>270</v>
      </c>
      <c r="AT3" s="101" t="s">
        <v>270</v>
      </c>
      <c r="AU3" s="237" t="s">
        <v>270</v>
      </c>
      <c r="AV3" s="101" t="s">
        <v>271</v>
      </c>
      <c r="AW3" s="176" t="s">
        <v>271</v>
      </c>
      <c r="AX3" s="237" t="s">
        <v>271</v>
      </c>
      <c r="AY3" s="236" t="s">
        <v>271</v>
      </c>
      <c r="AZ3" s="240" t="s">
        <v>448</v>
      </c>
      <c r="BA3" s="241" t="s">
        <v>449</v>
      </c>
      <c r="BB3" s="241" t="s">
        <v>449</v>
      </c>
      <c r="BC3" s="236" t="s">
        <v>439</v>
      </c>
      <c r="BD3" s="236" t="s">
        <v>448</v>
      </c>
    </row>
    <row r="4" spans="1:57" ht="15.75" customHeight="1" x14ac:dyDescent="0.25">
      <c r="A4" s="80" t="s">
        <v>79</v>
      </c>
      <c r="B4" s="80" t="s">
        <v>163</v>
      </c>
      <c r="C4" s="80" t="s">
        <v>133</v>
      </c>
      <c r="D4" s="80" t="s">
        <v>136</v>
      </c>
      <c r="E4" s="81" t="s">
        <v>141</v>
      </c>
      <c r="F4" s="211" t="e">
        <f t="shared" ref="F4:F10" si="0">+BB4</f>
        <v>#REF!</v>
      </c>
      <c r="G4" s="82">
        <v>0.5</v>
      </c>
      <c r="H4" s="83" t="e">
        <f>(SUMIF(#REF!,$A4,#REF!)/60)</f>
        <v>#REF!</v>
      </c>
      <c r="I4" s="83" t="e">
        <f>G4*IF($C4="TA io",$I$92,IF($C4="MH",$I$93,$I$91))*#REF!</f>
        <v>#REF!</v>
      </c>
      <c r="J4" s="83" t="e">
        <f>+H4-I4</f>
        <v>#REF!</v>
      </c>
      <c r="K4" s="217" t="e">
        <f>+J4/I4</f>
        <v>#REF!</v>
      </c>
      <c r="L4" s="217"/>
      <c r="M4" s="82">
        <v>0.5</v>
      </c>
      <c r="N4" s="83" t="e">
        <f>(SUMIF(#REF!,$A4,#REF!)/60)</f>
        <v>#REF!</v>
      </c>
      <c r="O4" s="83" t="e">
        <f>M4*IF($C4="TA io",$I$92,IF($C4="MH",$I$93,$I$91))*#REF!</f>
        <v>#REF!</v>
      </c>
      <c r="P4" s="83" t="e">
        <f>+N4-O4</f>
        <v>#REF!</v>
      </c>
      <c r="Q4" s="217" t="e">
        <f>+P4/O4</f>
        <v>#REF!</v>
      </c>
      <c r="R4" s="217"/>
      <c r="S4" s="82">
        <v>0.5</v>
      </c>
      <c r="T4" s="83" t="e">
        <f>(SUMIF(#REF!,$A4,#REF!)/60)</f>
        <v>#REF!</v>
      </c>
      <c r="U4" s="83" t="e">
        <f>S4*IF($C4="TA io",$I$92,IF($C4="MH",$I$93,$I$91))*#REF!</f>
        <v>#REF!</v>
      </c>
      <c r="V4" s="83" t="e">
        <f>+T4-U4</f>
        <v>#REF!</v>
      </c>
      <c r="W4" s="217" t="e">
        <f>+V4/U4</f>
        <v>#REF!</v>
      </c>
      <c r="X4" s="82">
        <v>0.5</v>
      </c>
      <c r="Y4" s="83" t="e">
        <f>(SUMIF(#REF!,$A4,#REF!)/60)</f>
        <v>#REF!</v>
      </c>
      <c r="Z4" s="83" t="e">
        <f>X4*IF($C4="TA io",$I$92,IF($C4="MH",$I$93,$I$91))*#REF!</f>
        <v>#REF!</v>
      </c>
      <c r="AA4" s="82">
        <v>0.5</v>
      </c>
      <c r="AB4" s="83" t="e">
        <f>(SUMIF(#REF!,$A4,#REF!)/60)</f>
        <v>#REF!</v>
      </c>
      <c r="AC4" s="83" t="e">
        <f>AA4*IF($C4="TA io",$I$92,IF($C4="MH",$I$93,$I$91))*#REF!</f>
        <v>#REF!</v>
      </c>
      <c r="AD4" s="82">
        <v>0.6</v>
      </c>
      <c r="AE4" s="85" t="e">
        <f>(SUMIF(#REF!,$A4,#REF!)/60)</f>
        <v>#REF!</v>
      </c>
      <c r="AF4" s="169" t="e">
        <f>AD4*IF($C4="TA io",$I$92,IF($C4="MH",$I$93,$I$91))*#REF!</f>
        <v>#REF!</v>
      </c>
      <c r="AG4" s="82">
        <v>0.6</v>
      </c>
      <c r="AH4" s="83" t="e">
        <f>(SUMIF(#REF!,$A4,#REF!)/60)</f>
        <v>#REF!</v>
      </c>
      <c r="AI4" s="83" t="e">
        <f>AG4*IF($C4="TA io",$I$92,IF($C4="MH",$I$93,$I$91))*#REF!</f>
        <v>#REF!</v>
      </c>
      <c r="AJ4" s="82">
        <v>0.6</v>
      </c>
      <c r="AK4" s="83" t="e">
        <f>(SUMIF(#REF!,$A4,#REF!)/60)</f>
        <v>#REF!</v>
      </c>
      <c r="AL4" s="83" t="e">
        <f>AJ4*IF($C4="TA io",$I$92,IF($C4="MH",$I$93,$I$91))*#REF!</f>
        <v>#REF!</v>
      </c>
      <c r="AM4" s="82">
        <v>0.6</v>
      </c>
      <c r="AN4" s="83" t="e">
        <f>(SUMIF(#REF!,$A4,#REF!)/60)</f>
        <v>#REF!</v>
      </c>
      <c r="AO4" s="83" t="e">
        <f>AM4*IF($C4="TA io",$I$92,IF($C4="MH",$I$93,$I$91))*#REF!</f>
        <v>#REF!</v>
      </c>
      <c r="AP4" s="82">
        <v>0.6</v>
      </c>
      <c r="AQ4" s="83" t="e">
        <f>(SUMIF(#REF!,$A4,#REF!)/60)</f>
        <v>#REF!</v>
      </c>
      <c r="AR4" s="83" t="e">
        <f>AP4*IF($C4="TA io",$I$92,IF($C4="MH",$I$93,$I$91))*#REF!</f>
        <v>#REF!</v>
      </c>
      <c r="AS4" s="82">
        <v>0.6</v>
      </c>
      <c r="AT4" s="82" t="e">
        <f>(SUMIF(#REF!,$A4,#REF!)/60)</f>
        <v>#REF!</v>
      </c>
      <c r="AU4" s="83" t="e">
        <f>AS4*IF($C4="TA io",$I$92,IF($C4="MH",$I$93,$I$91))*#REF!</f>
        <v>#REF!</v>
      </c>
      <c r="AV4" s="82">
        <v>0.6</v>
      </c>
      <c r="AW4" s="83" t="e">
        <f>(SUMIF(#REF!,$A4,#REF!)/60)</f>
        <v>#REF!</v>
      </c>
      <c r="AX4" s="83" t="e">
        <f>AV4*IF($C4="TA io",$I$92,IF($C4="MH",$I$93,$I$91))*#REF!</f>
        <v>#REF!</v>
      </c>
      <c r="AY4" s="119" t="e">
        <f>+AW4-AX4</f>
        <v>#REF!</v>
      </c>
      <c r="AZ4" s="210" t="e">
        <f>+AY4/AX4</f>
        <v>#REF!</v>
      </c>
      <c r="BA4" s="174" t="e">
        <f>+H4+N4+T4</f>
        <v>#REF!</v>
      </c>
      <c r="BB4" s="174" t="e">
        <f t="shared" ref="BB4:BB10" si="1">+I4+O4+U4</f>
        <v>#REF!</v>
      </c>
      <c r="BC4" s="101" t="e">
        <f t="shared" ref="BC4:BC78" si="2">+BA4-BB4</f>
        <v>#REF!</v>
      </c>
      <c r="BD4" s="102" t="e">
        <f t="shared" ref="BD4:BD9" si="3">+BC4/BB4</f>
        <v>#REF!</v>
      </c>
    </row>
    <row r="5" spans="1:57" ht="15.75" customHeight="1" x14ac:dyDescent="0.25">
      <c r="A5" s="80" t="s">
        <v>1941</v>
      </c>
      <c r="B5" s="80" t="s">
        <v>1942</v>
      </c>
      <c r="C5" s="80" t="s">
        <v>1943</v>
      </c>
      <c r="D5" s="80" t="s">
        <v>136</v>
      </c>
      <c r="E5" s="81" t="s">
        <v>141</v>
      </c>
      <c r="F5" s="211"/>
      <c r="G5" s="82"/>
      <c r="H5" s="83"/>
      <c r="I5" s="83"/>
      <c r="J5" s="83"/>
      <c r="K5" s="217"/>
      <c r="L5" s="217"/>
      <c r="M5" s="82"/>
      <c r="N5" s="83"/>
      <c r="O5" s="83"/>
      <c r="P5" s="83"/>
      <c r="Q5" s="217"/>
      <c r="R5" s="217"/>
      <c r="S5" s="82"/>
      <c r="T5" s="83"/>
      <c r="U5" s="83"/>
      <c r="V5" s="83"/>
      <c r="W5" s="217"/>
      <c r="X5" s="82">
        <v>0</v>
      </c>
      <c r="Y5" s="83"/>
      <c r="Z5" s="83"/>
      <c r="AA5" s="82">
        <v>0.4</v>
      </c>
      <c r="AB5" s="83" t="e">
        <f>(SUMIF(#REF!,$A5,#REF!)/60)</f>
        <v>#REF!</v>
      </c>
      <c r="AC5" s="83" t="e">
        <f>AA5*IF($C5="TA io",$I$92,IF($C5="MH",$I$93,$I$91))*#REF!</f>
        <v>#REF!</v>
      </c>
      <c r="AD5" s="82">
        <v>0.4</v>
      </c>
      <c r="AE5" s="85" t="e">
        <f>(SUMIF(#REF!,$A5,#REF!)/60)</f>
        <v>#REF!</v>
      </c>
      <c r="AF5" s="169" t="e">
        <f>AD5*IF($C5="TA io",$I$92,IF($C5="MH",$I$93,$I$91))*#REF!</f>
        <v>#REF!</v>
      </c>
      <c r="AG5" s="82">
        <v>0.4</v>
      </c>
      <c r="AH5" s="83" t="e">
        <f>(SUMIF(#REF!,$A5,#REF!)/60)</f>
        <v>#REF!</v>
      </c>
      <c r="AI5" s="83" t="e">
        <f>AG5*IF($C5="TA io",$I$92,IF($C5="MH",$I$93,$I$91))*#REF!</f>
        <v>#REF!</v>
      </c>
      <c r="AJ5" s="82">
        <v>0.4</v>
      </c>
      <c r="AK5" s="83" t="e">
        <f>(SUMIF(#REF!,$A5,#REF!)/60)</f>
        <v>#REF!</v>
      </c>
      <c r="AL5" s="83" t="e">
        <f>AJ5*IF($C5="TA io",$I$92,IF($C5="MH",$I$93,$I$91))*#REF!</f>
        <v>#REF!</v>
      </c>
      <c r="AM5" s="82">
        <v>0.4</v>
      </c>
      <c r="AN5" s="83" t="e">
        <f>(SUMIF(#REF!,$A5,#REF!)/60)</f>
        <v>#REF!</v>
      </c>
      <c r="AO5" s="83" t="e">
        <f>AM5*IF($C5="TA io",$I$92,IF($C5="MH",$I$93,$I$91))*#REF!</f>
        <v>#REF!</v>
      </c>
      <c r="AP5" s="82">
        <v>0.4</v>
      </c>
      <c r="AQ5" s="83" t="e">
        <f>(SUMIF(#REF!,$A5,#REF!)/60)</f>
        <v>#REF!</v>
      </c>
      <c r="AR5" s="83" t="e">
        <f>AP5*IF($C5="TA io",$I$92,IF($C5="MH",$I$93,$I$91))*#REF!</f>
        <v>#REF!</v>
      </c>
      <c r="AS5" s="82">
        <v>0.4</v>
      </c>
      <c r="AT5" s="82" t="e">
        <f>(SUMIF(#REF!,$A5,#REF!)/60)</f>
        <v>#REF!</v>
      </c>
      <c r="AU5" s="83" t="e">
        <f>AS5*IF($C5="TA io",$I$92,IF($C5="MH",$I$93,$I$91))*#REF!</f>
        <v>#REF!</v>
      </c>
      <c r="AV5" s="82">
        <v>0.4</v>
      </c>
      <c r="AW5" s="83" t="e">
        <f>(SUMIF(#REF!,$A5,#REF!)/60)</f>
        <v>#REF!</v>
      </c>
      <c r="AX5" s="83" t="e">
        <f>AV5*IF($C5="TA io",$I$92,IF($C5="MH",$I$93,$I$91))*#REF!</f>
        <v>#REF!</v>
      </c>
      <c r="AY5" s="119"/>
      <c r="AZ5" s="210"/>
      <c r="BA5" s="174">
        <f t="shared" ref="BA5:BA10" si="4">+H5+N5+T5</f>
        <v>0</v>
      </c>
      <c r="BB5" s="174">
        <f t="shared" si="1"/>
        <v>0</v>
      </c>
      <c r="BC5" s="101"/>
      <c r="BD5" s="102"/>
    </row>
    <row r="6" spans="1:57" s="110" customFormat="1" ht="15.75" customHeight="1" x14ac:dyDescent="0.25">
      <c r="A6" s="80" t="s">
        <v>117</v>
      </c>
      <c r="B6" s="80" t="s">
        <v>173</v>
      </c>
      <c r="C6" s="80" t="s">
        <v>133</v>
      </c>
      <c r="D6" s="80" t="s">
        <v>136</v>
      </c>
      <c r="E6" s="81" t="s">
        <v>141</v>
      </c>
      <c r="F6" s="211" t="e">
        <f t="shared" si="0"/>
        <v>#REF!</v>
      </c>
      <c r="G6" s="82">
        <v>0.35</v>
      </c>
      <c r="H6" s="83" t="e">
        <f>(SUMIF(#REF!,$A6,#REF!)/60)</f>
        <v>#REF!</v>
      </c>
      <c r="I6" s="83" t="e">
        <f>G6*IF($C6="TA io",$I$92,IF($C6="MH",$I$93,$I$91))*#REF!</f>
        <v>#REF!</v>
      </c>
      <c r="J6" s="83" t="e">
        <f t="shared" ref="J6:J11" si="5">+H6-I6</f>
        <v>#REF!</v>
      </c>
      <c r="K6" s="217" t="e">
        <f t="shared" ref="K6:K11" si="6">+J6/I6</f>
        <v>#REF!</v>
      </c>
      <c r="L6" s="217"/>
      <c r="M6" s="82">
        <v>0.35</v>
      </c>
      <c r="N6" s="83" t="e">
        <f>(SUMIF(#REF!,$A6,#REF!)/60)</f>
        <v>#REF!</v>
      </c>
      <c r="O6" s="83" t="e">
        <f>M6*IF($C6="TA io",$I$92,IF($C6="MH",$I$93,$I$91))*#REF!</f>
        <v>#REF!</v>
      </c>
      <c r="P6" s="83" t="e">
        <f t="shared" ref="P6:P10" si="7">+N6-O6</f>
        <v>#REF!</v>
      </c>
      <c r="Q6" s="217" t="e">
        <f t="shared" ref="Q6:Q10" si="8">+P6/O6</f>
        <v>#REF!</v>
      </c>
      <c r="R6" s="217"/>
      <c r="S6" s="82">
        <v>0.35</v>
      </c>
      <c r="T6" s="83" t="e">
        <f>(SUMIF(#REF!,$A6,#REF!)/60)</f>
        <v>#REF!</v>
      </c>
      <c r="U6" s="83" t="e">
        <f>S6*IF($C6="TA io",$I$92,IF($C6="MH",$I$93,$I$91))*#REF!</f>
        <v>#REF!</v>
      </c>
      <c r="V6" s="83" t="e">
        <f t="shared" ref="V6:V11" si="9">+T6-U6</f>
        <v>#REF!</v>
      </c>
      <c r="W6" s="217" t="e">
        <f t="shared" ref="W6:W11" si="10">+V6/U6</f>
        <v>#REF!</v>
      </c>
      <c r="X6" s="82">
        <v>0.35</v>
      </c>
      <c r="Y6" s="83" t="e">
        <f>(SUMIF(#REF!,$A6,#REF!)/60)</f>
        <v>#REF!</v>
      </c>
      <c r="Z6" s="83" t="e">
        <f>X6*IF($C6="TA io",$I$92,IF($C6="MH",$I$93,$I$91))*#REF!</f>
        <v>#REF!</v>
      </c>
      <c r="AA6" s="82">
        <v>0.35</v>
      </c>
      <c r="AB6" s="83" t="e">
        <f>(SUMIF(#REF!,$A6,#REF!)/60)</f>
        <v>#REF!</v>
      </c>
      <c r="AC6" s="83" t="e">
        <f>AA6*IF($C6="TA io",$I$92,IF($C6="MH",$I$93,$I$91))*#REF!</f>
        <v>#REF!</v>
      </c>
      <c r="AD6" s="82">
        <v>0.35</v>
      </c>
      <c r="AE6" s="85" t="e">
        <f>(SUMIF(#REF!,$A6,#REF!)/60)</f>
        <v>#REF!</v>
      </c>
      <c r="AF6" s="169" t="e">
        <f>AD6*IF($C6="TA io",$I$92,IF($C6="MH",$I$93,$I$91))*#REF!</f>
        <v>#REF!</v>
      </c>
      <c r="AG6" s="82">
        <v>0.35</v>
      </c>
      <c r="AH6" s="83" t="e">
        <f>(SUMIF(#REF!,$A6,#REF!)/60)</f>
        <v>#REF!</v>
      </c>
      <c r="AI6" s="83" t="e">
        <f>AG6*IF($C6="TA io",$I$92,IF($C6="MH",$I$93,$I$91))*#REF!</f>
        <v>#REF!</v>
      </c>
      <c r="AJ6" s="82">
        <v>0.35</v>
      </c>
      <c r="AK6" s="83" t="e">
        <f>(SUMIF(#REF!,$A6,#REF!)/60)</f>
        <v>#REF!</v>
      </c>
      <c r="AL6" s="83" t="e">
        <f>AJ6*IF($C6="TA io",$I$92,IF($C6="MH",$I$93,$I$91))*#REF!</f>
        <v>#REF!</v>
      </c>
      <c r="AM6" s="82">
        <v>0.35</v>
      </c>
      <c r="AN6" s="83" t="e">
        <f>(SUMIF(#REF!,$A6,#REF!)/60)</f>
        <v>#REF!</v>
      </c>
      <c r="AO6" s="83" t="e">
        <f>AM6*IF($C6="TA io",$I$92,IF($C6="MH",$I$93,$I$91))*#REF!</f>
        <v>#REF!</v>
      </c>
      <c r="AP6" s="82">
        <v>0.35</v>
      </c>
      <c r="AQ6" s="83" t="e">
        <f>(SUMIF(#REF!,$A6,#REF!)/60)</f>
        <v>#REF!</v>
      </c>
      <c r="AR6" s="83" t="e">
        <f>AP6*IF($C6="TA io",$I$92,IF($C6="MH",$I$93,$I$91))*#REF!</f>
        <v>#REF!</v>
      </c>
      <c r="AS6" s="82">
        <v>0.35</v>
      </c>
      <c r="AT6" s="82" t="e">
        <f>(SUMIF(#REF!,$A6,#REF!)/60)</f>
        <v>#REF!</v>
      </c>
      <c r="AU6" s="83" t="e">
        <f>AS6*IF($C6="TA io",$I$92,IF($C6="MH",$I$93,$I$91))*#REF!</f>
        <v>#REF!</v>
      </c>
      <c r="AV6" s="82">
        <v>0.35</v>
      </c>
      <c r="AW6" s="83" t="e">
        <f>(SUMIF(#REF!,$A6,#REF!)/60)</f>
        <v>#REF!</v>
      </c>
      <c r="AX6" s="83" t="e">
        <f>AV6*IF($C6="TA io",$I$92,IF($C6="MH",$I$93,$I$91))*#REF!</f>
        <v>#REF!</v>
      </c>
      <c r="AY6" s="119" t="e">
        <f>+AW6-AX6</f>
        <v>#REF!</v>
      </c>
      <c r="AZ6" s="210" t="e">
        <f>+AY6/AX6</f>
        <v>#REF!</v>
      </c>
      <c r="BA6" s="174" t="e">
        <f t="shared" si="4"/>
        <v>#REF!</v>
      </c>
      <c r="BB6" s="174" t="e">
        <f t="shared" si="1"/>
        <v>#REF!</v>
      </c>
      <c r="BC6" s="101" t="e">
        <f t="shared" si="2"/>
        <v>#REF!</v>
      </c>
      <c r="BD6" s="102" t="e">
        <f t="shared" si="3"/>
        <v>#REF!</v>
      </c>
    </row>
    <row r="7" spans="1:57" ht="15.75" customHeight="1" x14ac:dyDescent="0.25">
      <c r="A7" s="80" t="s">
        <v>1862</v>
      </c>
      <c r="B7" s="80" t="s">
        <v>170</v>
      </c>
      <c r="C7" s="80" t="s">
        <v>133</v>
      </c>
      <c r="D7" s="80" t="s">
        <v>136</v>
      </c>
      <c r="E7" s="81" t="s">
        <v>141</v>
      </c>
      <c r="F7" s="211" t="e">
        <f t="shared" si="0"/>
        <v>#REF!</v>
      </c>
      <c r="G7" s="82">
        <v>0.35</v>
      </c>
      <c r="H7" s="83" t="e">
        <f>(SUMIF(#REF!,$A7,#REF!)/60)</f>
        <v>#REF!</v>
      </c>
      <c r="I7" s="83" t="e">
        <f>G7*IF($C7="TA io",$I$92,IF($C7="MH",$I$93,$I$91))*#REF!</f>
        <v>#REF!</v>
      </c>
      <c r="J7" s="83" t="e">
        <f t="shared" si="5"/>
        <v>#REF!</v>
      </c>
      <c r="K7" s="217" t="e">
        <f t="shared" si="6"/>
        <v>#REF!</v>
      </c>
      <c r="L7" s="217"/>
      <c r="M7" s="82">
        <v>0.35</v>
      </c>
      <c r="N7" s="83" t="e">
        <f>(SUMIF(#REF!,$A7,#REF!)/60)</f>
        <v>#REF!</v>
      </c>
      <c r="O7" s="83" t="e">
        <f>M7*IF($C7="TA io",$I$92,IF($C7="MH",$I$93,$I$91))*#REF!</f>
        <v>#REF!</v>
      </c>
      <c r="P7" s="83" t="e">
        <f t="shared" si="7"/>
        <v>#REF!</v>
      </c>
      <c r="Q7" s="217" t="e">
        <f t="shared" si="8"/>
        <v>#REF!</v>
      </c>
      <c r="R7" s="217"/>
      <c r="S7" s="82">
        <v>0.35</v>
      </c>
      <c r="T7" s="83" t="e">
        <f>(SUMIF(#REF!,$A7,#REF!)/60)</f>
        <v>#REF!</v>
      </c>
      <c r="U7" s="83" t="e">
        <f>S7*IF($C7="TA io",$I$92,IF($C7="MH",$I$93,$I$91))*#REF!</f>
        <v>#REF!</v>
      </c>
      <c r="V7" s="83" t="e">
        <f t="shared" si="9"/>
        <v>#REF!</v>
      </c>
      <c r="W7" s="217" t="e">
        <f t="shared" si="10"/>
        <v>#REF!</v>
      </c>
      <c r="X7" s="82">
        <v>0.35</v>
      </c>
      <c r="Y7" s="83" t="e">
        <f>(SUMIF(#REF!,$A7,#REF!)/60)</f>
        <v>#REF!</v>
      </c>
      <c r="Z7" s="83" t="e">
        <f>X7*IF($C7="TA io",$I$92,IF($C7="MH",$I$93,$I$91))*#REF!</f>
        <v>#REF!</v>
      </c>
      <c r="AA7" s="82">
        <v>0.35</v>
      </c>
      <c r="AB7" s="83" t="e">
        <f>(SUMIF(#REF!,$A7,#REF!)/60)</f>
        <v>#REF!</v>
      </c>
      <c r="AC7" s="83" t="e">
        <f>AA7*IF($C7="TA io",$I$92,IF($C7="MH",$I$93,$I$91))*#REF!</f>
        <v>#REF!</v>
      </c>
      <c r="AD7" s="82">
        <v>0.35</v>
      </c>
      <c r="AE7" s="85" t="e">
        <f>(SUMIF(#REF!,$A7,#REF!)/60)</f>
        <v>#REF!</v>
      </c>
      <c r="AF7" s="169" t="e">
        <f>AD7*IF($C7="TA io",$I$92,IF($C7="MH",$I$93,$I$91))*#REF!</f>
        <v>#REF!</v>
      </c>
      <c r="AG7" s="82">
        <v>0.35</v>
      </c>
      <c r="AH7" s="83" t="e">
        <f>(SUMIF(#REF!,$A7,#REF!)/60)</f>
        <v>#REF!</v>
      </c>
      <c r="AI7" s="83" t="e">
        <f>AG7*IF($C7="TA io",$I$92,IF($C7="MH",$I$93,$I$91))*#REF!</f>
        <v>#REF!</v>
      </c>
      <c r="AJ7" s="82">
        <v>0.35</v>
      </c>
      <c r="AK7" s="83" t="e">
        <f>(SUMIF(#REF!,$A7,#REF!)/60)</f>
        <v>#REF!</v>
      </c>
      <c r="AL7" s="83" t="e">
        <f>AJ7*IF($C7="TA io",$I$92,IF($C7="MH",$I$93,$I$91))*#REF!</f>
        <v>#REF!</v>
      </c>
      <c r="AM7" s="82">
        <v>0.35</v>
      </c>
      <c r="AN7" s="83" t="e">
        <f>(SUMIF(#REF!,$A7,#REF!)/60)</f>
        <v>#REF!</v>
      </c>
      <c r="AO7" s="83" t="e">
        <f>AM7*IF($C7="TA io",$I$92,IF($C7="MH",$I$93,$I$91))*#REF!</f>
        <v>#REF!</v>
      </c>
      <c r="AP7" s="82">
        <v>0.35</v>
      </c>
      <c r="AQ7" s="83" t="e">
        <f>(SUMIF(#REF!,$A7,#REF!)/60)</f>
        <v>#REF!</v>
      </c>
      <c r="AR7" s="83" t="e">
        <f>AP7*IF($C7="TA io",$I$92,IF($C7="MH",$I$93,$I$91))*#REF!</f>
        <v>#REF!</v>
      </c>
      <c r="AS7" s="82">
        <v>0.35</v>
      </c>
      <c r="AT7" s="82" t="e">
        <f>(SUMIF(#REF!,$A7,#REF!)/60)</f>
        <v>#REF!</v>
      </c>
      <c r="AU7" s="83" t="e">
        <f>AS7*IF($C7="TA io",$I$92,IF($C7="MH",$I$93,$I$91))*#REF!</f>
        <v>#REF!</v>
      </c>
      <c r="AV7" s="82">
        <v>0.35</v>
      </c>
      <c r="AW7" s="83" t="e">
        <f>(SUMIF(#REF!,$A7,#REF!)/60)</f>
        <v>#REF!</v>
      </c>
      <c r="AX7" s="83" t="e">
        <f>AV7*IF($C7="TA io",$I$92,IF($C7="MH",$I$93,$I$91))*#REF!</f>
        <v>#REF!</v>
      </c>
      <c r="AY7" s="119" t="e">
        <f t="shared" ref="AY7:AY9" si="11">+AW7-AX7</f>
        <v>#REF!</v>
      </c>
      <c r="AZ7" s="210" t="e">
        <f t="shared" ref="AZ7:AZ11" si="12">+AY7/AX7</f>
        <v>#REF!</v>
      </c>
      <c r="BA7" s="174" t="e">
        <f t="shared" si="4"/>
        <v>#REF!</v>
      </c>
      <c r="BB7" s="174" t="e">
        <f t="shared" si="1"/>
        <v>#REF!</v>
      </c>
      <c r="BC7" s="101" t="e">
        <f t="shared" si="2"/>
        <v>#REF!</v>
      </c>
      <c r="BD7" s="102" t="e">
        <f t="shared" si="3"/>
        <v>#REF!</v>
      </c>
    </row>
    <row r="8" spans="1:57" ht="15.75" customHeight="1" x14ac:dyDescent="0.25">
      <c r="A8" s="80" t="s">
        <v>159</v>
      </c>
      <c r="B8" s="80" t="s">
        <v>164</v>
      </c>
      <c r="C8" s="80" t="s">
        <v>133</v>
      </c>
      <c r="D8" s="80" t="s">
        <v>136</v>
      </c>
      <c r="E8" s="81" t="s">
        <v>141</v>
      </c>
      <c r="F8" s="211" t="e">
        <f t="shared" si="0"/>
        <v>#REF!</v>
      </c>
      <c r="G8" s="82">
        <v>0.2</v>
      </c>
      <c r="H8" s="83" t="e">
        <f>(SUMIF(#REF!,$A8,#REF!)/60)</f>
        <v>#REF!</v>
      </c>
      <c r="I8" s="83" t="e">
        <f>G8*IF($C8="TA io",$I$92,IF($C8="MH",$I$93,$I$91))*#REF!</f>
        <v>#REF!</v>
      </c>
      <c r="J8" s="83" t="e">
        <f t="shared" si="5"/>
        <v>#REF!</v>
      </c>
      <c r="K8" s="217" t="e">
        <f t="shared" si="6"/>
        <v>#REF!</v>
      </c>
      <c r="L8" s="217" t="s">
        <v>1921</v>
      </c>
      <c r="M8" s="82">
        <v>0.2</v>
      </c>
      <c r="N8" s="83" t="e">
        <f>(SUMIF(#REF!,$A8,#REF!)/60)</f>
        <v>#REF!</v>
      </c>
      <c r="O8" s="83" t="e">
        <f>M8*IF($C8="TA io",$I$92,IF($C8="MH",$I$93,$I$91))*#REF!</f>
        <v>#REF!</v>
      </c>
      <c r="P8" s="83" t="e">
        <f t="shared" si="7"/>
        <v>#REF!</v>
      </c>
      <c r="Q8" s="217" t="e">
        <f t="shared" si="8"/>
        <v>#REF!</v>
      </c>
      <c r="R8" s="217"/>
      <c r="S8" s="82">
        <v>0.2</v>
      </c>
      <c r="T8" s="83" t="e">
        <f>(SUMIF(#REF!,$A8,#REF!)/60)</f>
        <v>#REF!</v>
      </c>
      <c r="U8" s="83" t="e">
        <f>S8*IF($C8="TA io",$I$92,IF($C8="MH",$I$93,$I$91))*#REF!</f>
        <v>#REF!</v>
      </c>
      <c r="V8" s="83" t="e">
        <f t="shared" si="9"/>
        <v>#REF!</v>
      </c>
      <c r="W8" s="217" t="e">
        <f t="shared" si="10"/>
        <v>#REF!</v>
      </c>
      <c r="X8" s="82">
        <v>0.2</v>
      </c>
      <c r="Y8" s="83" t="e">
        <f>(SUMIF(#REF!,$A8,#REF!)/60)</f>
        <v>#REF!</v>
      </c>
      <c r="Z8" s="83" t="e">
        <f>X8*IF($C8="TA io",$I$92,IF($C8="MH",$I$93,$I$91))*#REF!</f>
        <v>#REF!</v>
      </c>
      <c r="AA8" s="82">
        <v>0.2</v>
      </c>
      <c r="AB8" s="83" t="e">
        <f>(SUMIF(#REF!,$A8,#REF!)/60)</f>
        <v>#REF!</v>
      </c>
      <c r="AC8" s="83" t="e">
        <f>AA8*IF($C8="TA io",$I$92,IF($C8="MH",$I$93,$I$91))*#REF!</f>
        <v>#REF!</v>
      </c>
      <c r="AD8" s="82">
        <v>0.2</v>
      </c>
      <c r="AE8" s="85" t="e">
        <f>(SUMIF(#REF!,$A8,#REF!)/60)</f>
        <v>#REF!</v>
      </c>
      <c r="AF8" s="169" t="e">
        <f>AD8*IF($C8="TA io",$I$92,IF($C8="MH",$I$93,$I$91))*#REF!</f>
        <v>#REF!</v>
      </c>
      <c r="AG8" s="82">
        <v>0.2</v>
      </c>
      <c r="AH8" s="83" t="e">
        <f>(SUMIF(#REF!,$A8,#REF!)/60)</f>
        <v>#REF!</v>
      </c>
      <c r="AI8" s="83" t="e">
        <f>AG8*IF($C8="TA io",$I$92,IF($C8="MH",$I$93,$I$91))*#REF!</f>
        <v>#REF!</v>
      </c>
      <c r="AJ8" s="82">
        <v>0.2</v>
      </c>
      <c r="AK8" s="83" t="e">
        <f>(SUMIF(#REF!,$A8,#REF!)/60)</f>
        <v>#REF!</v>
      </c>
      <c r="AL8" s="83" t="e">
        <f>AJ8*IF($C8="TA io",$I$92,IF($C8="MH",$I$93,$I$91))*#REF!</f>
        <v>#REF!</v>
      </c>
      <c r="AM8" s="82">
        <v>0.2</v>
      </c>
      <c r="AN8" s="83" t="e">
        <f>(SUMIF(#REF!,$A8,#REF!)/60)</f>
        <v>#REF!</v>
      </c>
      <c r="AO8" s="83" t="e">
        <f>AM8*IF($C8="TA io",$I$92,IF($C8="MH",$I$93,$I$91))*#REF!</f>
        <v>#REF!</v>
      </c>
      <c r="AP8" s="82">
        <v>0.2</v>
      </c>
      <c r="AQ8" s="83" t="e">
        <f>(SUMIF(#REF!,$A8,#REF!)/60)</f>
        <v>#REF!</v>
      </c>
      <c r="AR8" s="83" t="e">
        <f>AP8*IF($C8="TA io",$I$92,IF($C8="MH",$I$93,$I$91))*#REF!</f>
        <v>#REF!</v>
      </c>
      <c r="AS8" s="82">
        <v>0.2</v>
      </c>
      <c r="AT8" s="82" t="e">
        <f>(SUMIF(#REF!,$A8,#REF!)/60)</f>
        <v>#REF!</v>
      </c>
      <c r="AU8" s="83" t="e">
        <f>AS8*IF($C8="TA io",$I$92,IF($C8="MH",$I$93,$I$91))*#REF!</f>
        <v>#REF!</v>
      </c>
      <c r="AV8" s="82">
        <v>0.2</v>
      </c>
      <c r="AW8" s="83" t="e">
        <f>(SUMIF(#REF!,$A8,#REF!)/60)</f>
        <v>#REF!</v>
      </c>
      <c r="AX8" s="83" t="e">
        <f>AV8*IF($C8="TA io",$I$92,IF($C8="MH",$I$93,$I$91))*#REF!</f>
        <v>#REF!</v>
      </c>
      <c r="AY8" s="119" t="e">
        <f t="shared" si="11"/>
        <v>#REF!</v>
      </c>
      <c r="AZ8" s="210" t="e">
        <f t="shared" si="12"/>
        <v>#REF!</v>
      </c>
      <c r="BA8" s="174" t="e">
        <f t="shared" si="4"/>
        <v>#REF!</v>
      </c>
      <c r="BB8" s="174" t="e">
        <f t="shared" si="1"/>
        <v>#REF!</v>
      </c>
      <c r="BC8" s="101" t="e">
        <f t="shared" si="2"/>
        <v>#REF!</v>
      </c>
      <c r="BD8" s="102" t="e">
        <f t="shared" si="3"/>
        <v>#REF!</v>
      </c>
      <c r="BE8" s="73" t="s">
        <v>1937</v>
      </c>
    </row>
    <row r="9" spans="1:57" ht="15.75" customHeight="1" x14ac:dyDescent="0.25">
      <c r="A9" s="80" t="s">
        <v>955</v>
      </c>
      <c r="B9" s="80" t="s">
        <v>956</v>
      </c>
      <c r="C9" s="80" t="s">
        <v>255</v>
      </c>
      <c r="D9" s="80" t="s">
        <v>136</v>
      </c>
      <c r="E9" s="81" t="s">
        <v>141</v>
      </c>
      <c r="F9" s="211" t="e">
        <f t="shared" si="0"/>
        <v>#REF!</v>
      </c>
      <c r="G9" s="82">
        <v>0.4</v>
      </c>
      <c r="H9" s="83" t="e">
        <f>(SUMIF(#REF!,$A9,#REF!)/60)</f>
        <v>#REF!</v>
      </c>
      <c r="I9" s="83" t="e">
        <f>G9*IF($C9="TA io",$I$92,IF($C9="MH",$I$93,$I$91))*#REF!</f>
        <v>#REF!</v>
      </c>
      <c r="J9" s="83" t="e">
        <f t="shared" si="5"/>
        <v>#REF!</v>
      </c>
      <c r="K9" s="217" t="e">
        <f t="shared" si="6"/>
        <v>#REF!</v>
      </c>
      <c r="L9" s="217" t="s">
        <v>1922</v>
      </c>
      <c r="M9" s="82">
        <v>0.4</v>
      </c>
      <c r="N9" s="83" t="e">
        <f>(SUMIF(#REF!,$A9,#REF!)/60)</f>
        <v>#REF!</v>
      </c>
      <c r="O9" s="83" t="e">
        <f>M9*IF($C9="TA io",$I$92,IF($C9="MH",$I$93,$I$91))*#REF!</f>
        <v>#REF!</v>
      </c>
      <c r="P9" s="83" t="e">
        <f t="shared" si="7"/>
        <v>#REF!</v>
      </c>
      <c r="Q9" s="217" t="e">
        <f t="shared" si="8"/>
        <v>#REF!</v>
      </c>
      <c r="R9" s="217"/>
      <c r="S9" s="82">
        <v>0.4</v>
      </c>
      <c r="T9" s="83" t="e">
        <f>(SUMIF(#REF!,$A9,#REF!)/60)</f>
        <v>#REF!</v>
      </c>
      <c r="U9" s="83" t="e">
        <f>S9*IF($C9="TA io",$I$92,IF($C9="MH",$I$93,$I$91))*#REF!</f>
        <v>#REF!</v>
      </c>
      <c r="V9" s="83" t="e">
        <f t="shared" si="9"/>
        <v>#REF!</v>
      </c>
      <c r="W9" s="217" t="e">
        <f t="shared" si="10"/>
        <v>#REF!</v>
      </c>
      <c r="X9" s="82">
        <v>0.4</v>
      </c>
      <c r="Y9" s="83" t="e">
        <f>(SUMIF(#REF!,$A9,#REF!)/60)</f>
        <v>#REF!</v>
      </c>
      <c r="Z9" s="83" t="e">
        <f>X9*IF($C9="TA io",$I$92,IF($C9="MH",$I$93,$I$91))*#REF!</f>
        <v>#REF!</v>
      </c>
      <c r="AA9" s="82">
        <v>0.4</v>
      </c>
      <c r="AB9" s="83" t="e">
        <f>(SUMIF(#REF!,$A9,#REF!)/60)</f>
        <v>#REF!</v>
      </c>
      <c r="AC9" s="83" t="e">
        <f>AA9*IF($C9="TA io",$I$92,IF($C9="MH",$I$93,$I$91))*#REF!</f>
        <v>#REF!</v>
      </c>
      <c r="AD9" s="82">
        <v>0.4</v>
      </c>
      <c r="AE9" s="85" t="e">
        <f>(SUMIF(#REF!,$A9,#REF!)/60)</f>
        <v>#REF!</v>
      </c>
      <c r="AF9" s="169" t="e">
        <f>AD9*IF($C9="TA io",$I$92,IF($C9="MH",$I$93,$I$91))*#REF!</f>
        <v>#REF!</v>
      </c>
      <c r="AG9" s="82">
        <v>0.4</v>
      </c>
      <c r="AH9" s="83" t="e">
        <f>(SUMIF(#REF!,$A9,#REF!)/60)</f>
        <v>#REF!</v>
      </c>
      <c r="AI9" s="83" t="e">
        <f>AG9*IF($C9="TA io",$I$92,IF($C9="MH",$I$93,$I$91))*#REF!</f>
        <v>#REF!</v>
      </c>
      <c r="AJ9" s="82">
        <v>0.4</v>
      </c>
      <c r="AK9" s="83" t="e">
        <f>(SUMIF(#REF!,$A9,#REF!)/60)</f>
        <v>#REF!</v>
      </c>
      <c r="AL9" s="83" t="e">
        <f>AJ9*IF($C9="TA io",$I$92,IF($C9="MH",$I$93,$I$91))*#REF!</f>
        <v>#REF!</v>
      </c>
      <c r="AM9" s="82">
        <v>0.4</v>
      </c>
      <c r="AN9" s="83" t="e">
        <f>(SUMIF(#REF!,$A9,#REF!)/60)</f>
        <v>#REF!</v>
      </c>
      <c r="AO9" s="83" t="e">
        <f>AM9*IF($C9="TA io",$I$92,IF($C9="MH",$I$93,$I$91))*#REF!</f>
        <v>#REF!</v>
      </c>
      <c r="AP9" s="82">
        <v>0.4</v>
      </c>
      <c r="AQ9" s="83" t="e">
        <f>(SUMIF(#REF!,$A9,#REF!)/60)</f>
        <v>#REF!</v>
      </c>
      <c r="AR9" s="83" t="e">
        <f>AP9*IF($C9="TA io",$I$92,IF($C9="MH",$I$93,$I$91))*#REF!</f>
        <v>#REF!</v>
      </c>
      <c r="AS9" s="82">
        <v>0.4</v>
      </c>
      <c r="AT9" s="82" t="e">
        <f>(SUMIF(#REF!,$A9,#REF!)/60)</f>
        <v>#REF!</v>
      </c>
      <c r="AU9" s="83" t="e">
        <f>AS9*IF($C9="TA io",$I$92,IF($C9="MH",$I$93,$I$91))*#REF!</f>
        <v>#REF!</v>
      </c>
      <c r="AV9" s="82">
        <v>0.4</v>
      </c>
      <c r="AW9" s="83" t="e">
        <f>(SUMIF(#REF!,$A9,#REF!)/60)</f>
        <v>#REF!</v>
      </c>
      <c r="AX9" s="83" t="e">
        <f>AV9*IF($C9="TA io",$I$92,IF($C9="MH",$I$93,$I$91))*#REF!</f>
        <v>#REF!</v>
      </c>
      <c r="AY9" s="119" t="e">
        <f t="shared" si="11"/>
        <v>#REF!</v>
      </c>
      <c r="AZ9" s="210" t="e">
        <f t="shared" si="12"/>
        <v>#REF!</v>
      </c>
      <c r="BA9" s="174" t="e">
        <f t="shared" si="4"/>
        <v>#REF!</v>
      </c>
      <c r="BB9" s="174" t="e">
        <f t="shared" si="1"/>
        <v>#REF!</v>
      </c>
      <c r="BC9" s="101" t="e">
        <f t="shared" si="2"/>
        <v>#REF!</v>
      </c>
      <c r="BD9" s="102" t="e">
        <f t="shared" si="3"/>
        <v>#REF!</v>
      </c>
      <c r="BE9" s="73" t="s">
        <v>1936</v>
      </c>
    </row>
    <row r="10" spans="1:57" ht="15.75" customHeight="1" x14ac:dyDescent="0.25">
      <c r="A10" s="80" t="s">
        <v>1886</v>
      </c>
      <c r="B10" s="80" t="s">
        <v>1887</v>
      </c>
      <c r="C10" s="80" t="s">
        <v>450</v>
      </c>
      <c r="D10" s="80" t="s">
        <v>136</v>
      </c>
      <c r="E10" s="81" t="s">
        <v>142</v>
      </c>
      <c r="F10" s="211" t="e">
        <f t="shared" si="0"/>
        <v>#REF!</v>
      </c>
      <c r="G10" s="82">
        <v>0.4</v>
      </c>
      <c r="H10" s="83" t="e">
        <f>(SUMIF(#REF!,$A10,#REF!)/60)</f>
        <v>#REF!</v>
      </c>
      <c r="I10" s="83" t="e">
        <f>G10*IF($C10="TA io",$I$92,IF($C10="MH",$I$93,$I$91))*#REF!</f>
        <v>#REF!</v>
      </c>
      <c r="J10" s="83" t="e">
        <f t="shared" si="5"/>
        <v>#REF!</v>
      </c>
      <c r="K10" s="217" t="e">
        <f t="shared" si="6"/>
        <v>#REF!</v>
      </c>
      <c r="L10" s="217"/>
      <c r="M10" s="82">
        <v>0.4</v>
      </c>
      <c r="N10" s="83" t="e">
        <f>(SUMIF(#REF!,$A10,#REF!)/60)</f>
        <v>#REF!</v>
      </c>
      <c r="O10" s="83" t="e">
        <f>M10*IF($C10="TA io",$I$92,IF($C10="MH",$I$93,$I$91))*#REF!</f>
        <v>#REF!</v>
      </c>
      <c r="P10" s="83" t="e">
        <f t="shared" si="7"/>
        <v>#REF!</v>
      </c>
      <c r="Q10" s="217" t="e">
        <f t="shared" si="8"/>
        <v>#REF!</v>
      </c>
      <c r="R10" s="217"/>
      <c r="S10" s="82">
        <v>0.4</v>
      </c>
      <c r="T10" s="83" t="e">
        <f>(SUMIF(#REF!,$A10,#REF!)/60)</f>
        <v>#REF!</v>
      </c>
      <c r="U10" s="83" t="e">
        <f>S10*IF($C10="TA io",$I$92,IF($C10="MH",$I$93,$I$91))*#REF!</f>
        <v>#REF!</v>
      </c>
      <c r="V10" s="83" t="e">
        <f t="shared" si="9"/>
        <v>#REF!</v>
      </c>
      <c r="W10" s="217" t="e">
        <f t="shared" si="10"/>
        <v>#REF!</v>
      </c>
      <c r="X10" s="82">
        <v>0.4</v>
      </c>
      <c r="Y10" s="83" t="e">
        <f>(SUMIF(#REF!,$A10,#REF!)/60)</f>
        <v>#REF!</v>
      </c>
      <c r="Z10" s="83" t="e">
        <f>X10*IF($C10="TA io",$I$92,IF($C10="MH",$I$93,$I$91))*#REF!</f>
        <v>#REF!</v>
      </c>
      <c r="AA10" s="82">
        <v>0.4</v>
      </c>
      <c r="AB10" s="83" t="e">
        <f>(SUMIF(#REF!,$A10,#REF!)/60)</f>
        <v>#REF!</v>
      </c>
      <c r="AC10" s="83" t="e">
        <f>AA10*IF($C10="TA io",$I$92,IF($C10="MH",$I$93,$I$91))*#REF!</f>
        <v>#REF!</v>
      </c>
      <c r="AD10" s="82">
        <v>0.4</v>
      </c>
      <c r="AE10" s="85" t="e">
        <f>(SUMIF(#REF!,$A10,#REF!)/60)</f>
        <v>#REF!</v>
      </c>
      <c r="AF10" s="169" t="e">
        <f>AD10*IF($C10="TA io",$I$92,IF($C10="MH",$I$93,$I$91))*#REF!</f>
        <v>#REF!</v>
      </c>
      <c r="AG10" s="82">
        <v>0.4</v>
      </c>
      <c r="AH10" s="83" t="e">
        <f>(SUMIF(#REF!,$A10,#REF!)/60)</f>
        <v>#REF!</v>
      </c>
      <c r="AI10" s="83" t="e">
        <f>AG10*IF($C10="TA io",$I$92,IF($C10="MH",$I$93,$I$91))*#REF!</f>
        <v>#REF!</v>
      </c>
      <c r="AJ10" s="82">
        <v>0.4</v>
      </c>
      <c r="AK10" s="83" t="e">
        <f>(SUMIF(#REF!,$A10,#REF!)/60)</f>
        <v>#REF!</v>
      </c>
      <c r="AL10" s="83" t="e">
        <f>AJ10*IF($C10="TA io",$I$92,IF($C10="MH",$I$93,$I$91))*#REF!</f>
        <v>#REF!</v>
      </c>
      <c r="AM10" s="82">
        <v>0.4</v>
      </c>
      <c r="AN10" s="83" t="e">
        <f>(SUMIF(#REF!,$A10,#REF!)/60)</f>
        <v>#REF!</v>
      </c>
      <c r="AO10" s="83" t="e">
        <f>AM10*IF($C10="TA io",$I$92,IF($C10="MH",$I$93,$I$91))*#REF!</f>
        <v>#REF!</v>
      </c>
      <c r="AP10" s="82">
        <v>0.4</v>
      </c>
      <c r="AQ10" s="83" t="e">
        <f>(SUMIF(#REF!,$A10,#REF!)/60)</f>
        <v>#REF!</v>
      </c>
      <c r="AR10" s="83" t="e">
        <f>AP10*IF($C10="TA io",$I$92,IF($C10="MH",$I$93,$I$91))*#REF!</f>
        <v>#REF!</v>
      </c>
      <c r="AS10" s="82">
        <v>0.4</v>
      </c>
      <c r="AT10" s="82" t="e">
        <f>(SUMIF(#REF!,$A10,#REF!)/60)</f>
        <v>#REF!</v>
      </c>
      <c r="AU10" s="83" t="e">
        <f>AS10*IF($C10="TA io",$I$92,IF($C10="MH",$I$93,$I$91))*#REF!</f>
        <v>#REF!</v>
      </c>
      <c r="AV10" s="82">
        <v>0.4</v>
      </c>
      <c r="AW10" s="83" t="e">
        <f>(SUMIF(#REF!,$A10,#REF!)/60)</f>
        <v>#REF!</v>
      </c>
      <c r="AX10" s="83" t="e">
        <f>AV10*IF($C10="TA io",$I$92,IF($C10="MH",$I$93,$I$91))*#REF!</f>
        <v>#REF!</v>
      </c>
      <c r="AY10" s="119" t="e">
        <f t="shared" ref="AY10" si="13">+AW10-AX10</f>
        <v>#REF!</v>
      </c>
      <c r="AZ10" s="210" t="e">
        <f t="shared" ref="AZ10" si="14">+AY10/AX10</f>
        <v>#REF!</v>
      </c>
      <c r="BA10" s="174" t="e">
        <f t="shared" si="4"/>
        <v>#REF!</v>
      </c>
      <c r="BB10" s="174" t="e">
        <f t="shared" si="1"/>
        <v>#REF!</v>
      </c>
      <c r="BC10" s="101" t="e">
        <f t="shared" ref="BC10" si="15">+BA10-BB10</f>
        <v>#REF!</v>
      </c>
      <c r="BD10" s="102" t="e">
        <f t="shared" ref="BD10" si="16">+BC10/BB10</f>
        <v>#REF!</v>
      </c>
    </row>
    <row r="11" spans="1:57" ht="15.75" customHeight="1" x14ac:dyDescent="0.25">
      <c r="A11" s="80"/>
      <c r="B11" s="80"/>
      <c r="C11" s="80"/>
      <c r="D11" s="80"/>
      <c r="E11" s="81"/>
      <c r="F11" s="211"/>
      <c r="G11" s="112">
        <f t="shared" ref="G11:AX11" si="17">SUM(G4:G10)</f>
        <v>2.1999999999999997</v>
      </c>
      <c r="H11" s="92" t="e">
        <f t="shared" si="17"/>
        <v>#REF!</v>
      </c>
      <c r="I11" s="92" t="e">
        <f t="shared" si="17"/>
        <v>#REF!</v>
      </c>
      <c r="J11" s="92" t="e">
        <f t="shared" si="5"/>
        <v>#REF!</v>
      </c>
      <c r="K11" s="93" t="e">
        <f t="shared" si="6"/>
        <v>#REF!</v>
      </c>
      <c r="L11" s="93"/>
      <c r="M11" s="112">
        <f t="shared" si="17"/>
        <v>2.1999999999999997</v>
      </c>
      <c r="N11" s="92" t="e">
        <f t="shared" si="17"/>
        <v>#REF!</v>
      </c>
      <c r="O11" s="92" t="e">
        <f t="shared" si="17"/>
        <v>#REF!</v>
      </c>
      <c r="P11" s="92" t="e">
        <f t="shared" ref="P11" si="18">+N11-O11</f>
        <v>#REF!</v>
      </c>
      <c r="Q11" s="93" t="e">
        <f t="shared" ref="Q11" si="19">+P11/O11</f>
        <v>#REF!</v>
      </c>
      <c r="R11" s="93"/>
      <c r="S11" s="112">
        <f t="shared" si="17"/>
        <v>2.1999999999999997</v>
      </c>
      <c r="T11" s="92" t="e">
        <f t="shared" si="17"/>
        <v>#REF!</v>
      </c>
      <c r="U11" s="92" t="e">
        <f t="shared" si="17"/>
        <v>#REF!</v>
      </c>
      <c r="V11" s="92" t="e">
        <f t="shared" si="9"/>
        <v>#REF!</v>
      </c>
      <c r="W11" s="93" t="e">
        <f t="shared" si="10"/>
        <v>#REF!</v>
      </c>
      <c r="X11" s="112">
        <f t="shared" si="17"/>
        <v>2.1999999999999997</v>
      </c>
      <c r="Y11" s="92" t="e">
        <f t="shared" si="17"/>
        <v>#REF!</v>
      </c>
      <c r="Z11" s="92" t="e">
        <f t="shared" si="17"/>
        <v>#REF!</v>
      </c>
      <c r="AA11" s="101">
        <f t="shared" si="17"/>
        <v>2.6</v>
      </c>
      <c r="AB11" s="176" t="e">
        <f t="shared" si="17"/>
        <v>#REF!</v>
      </c>
      <c r="AC11" s="176" t="e">
        <f t="shared" si="17"/>
        <v>#REF!</v>
      </c>
      <c r="AD11" s="112">
        <f t="shared" si="17"/>
        <v>2.7</v>
      </c>
      <c r="AE11" s="176" t="e">
        <f t="shared" si="17"/>
        <v>#REF!</v>
      </c>
      <c r="AF11" s="177" t="e">
        <f t="shared" si="17"/>
        <v>#REF!</v>
      </c>
      <c r="AG11" s="112">
        <f t="shared" si="17"/>
        <v>2.7</v>
      </c>
      <c r="AH11" s="92" t="e">
        <f t="shared" si="17"/>
        <v>#REF!</v>
      </c>
      <c r="AI11" s="92" t="e">
        <f t="shared" si="17"/>
        <v>#REF!</v>
      </c>
      <c r="AJ11" s="74">
        <f t="shared" si="17"/>
        <v>2.7</v>
      </c>
      <c r="AK11" s="92" t="e">
        <f t="shared" si="17"/>
        <v>#REF!</v>
      </c>
      <c r="AL11" s="92" t="e">
        <f t="shared" si="17"/>
        <v>#REF!</v>
      </c>
      <c r="AM11" s="74">
        <f t="shared" si="17"/>
        <v>2.7</v>
      </c>
      <c r="AN11" s="92" t="e">
        <f t="shared" si="17"/>
        <v>#REF!</v>
      </c>
      <c r="AO11" s="92" t="e">
        <f t="shared" si="17"/>
        <v>#REF!</v>
      </c>
      <c r="AP11" s="74">
        <f t="shared" si="17"/>
        <v>2.7</v>
      </c>
      <c r="AQ11" s="92" t="e">
        <f t="shared" si="17"/>
        <v>#REF!</v>
      </c>
      <c r="AR11" s="92" t="e">
        <f t="shared" si="17"/>
        <v>#REF!</v>
      </c>
      <c r="AS11" s="74">
        <f t="shared" si="17"/>
        <v>2.7</v>
      </c>
      <c r="AT11" s="112" t="e">
        <f t="shared" si="17"/>
        <v>#REF!</v>
      </c>
      <c r="AU11" s="92" t="e">
        <f t="shared" si="17"/>
        <v>#REF!</v>
      </c>
      <c r="AV11" s="112">
        <f t="shared" si="17"/>
        <v>2.7</v>
      </c>
      <c r="AW11" s="92" t="e">
        <f t="shared" si="17"/>
        <v>#REF!</v>
      </c>
      <c r="AX11" s="92" t="e">
        <f t="shared" si="17"/>
        <v>#REF!</v>
      </c>
      <c r="AY11" s="119" t="e">
        <f>+AW11-AX11</f>
        <v>#REF!</v>
      </c>
      <c r="AZ11" s="210" t="e">
        <f t="shared" si="12"/>
        <v>#REF!</v>
      </c>
      <c r="BA11" s="212" t="e">
        <f>SUM(BA4:BA10)</f>
        <v>#REF!</v>
      </c>
      <c r="BB11" s="212" t="e">
        <f>SUM(BB4:BB10)</f>
        <v>#REF!</v>
      </c>
      <c r="BC11" s="101" t="e">
        <f t="shared" ref="BC11" si="20">+BA11-BB11</f>
        <v>#REF!</v>
      </c>
      <c r="BD11" s="102" t="e">
        <f>+BC11/BB11</f>
        <v>#REF!</v>
      </c>
    </row>
    <row r="12" spans="1:57" ht="15.75" customHeight="1" x14ac:dyDescent="0.25">
      <c r="A12" s="80"/>
      <c r="B12" s="80"/>
      <c r="C12" s="80"/>
      <c r="D12" s="80"/>
      <c r="E12" s="81"/>
      <c r="F12" s="211"/>
      <c r="G12" s="82"/>
      <c r="H12" s="83"/>
      <c r="I12" s="83"/>
      <c r="J12" s="83"/>
      <c r="K12" s="217"/>
      <c r="L12" s="217"/>
      <c r="M12" s="82"/>
      <c r="N12" s="83"/>
      <c r="O12" s="83"/>
      <c r="P12" s="83"/>
      <c r="Q12" s="217"/>
      <c r="R12" s="217"/>
      <c r="S12" s="82"/>
      <c r="T12" s="83"/>
      <c r="U12" s="83"/>
      <c r="V12" s="83"/>
      <c r="W12" s="217"/>
      <c r="X12" s="82"/>
      <c r="Y12" s="83"/>
      <c r="Z12" s="83"/>
      <c r="AA12" s="82"/>
      <c r="AB12" s="83"/>
      <c r="AC12" s="83"/>
      <c r="AD12" s="82"/>
      <c r="AE12" s="85"/>
      <c r="AF12" s="169"/>
      <c r="AG12" s="82"/>
      <c r="AH12" s="83"/>
      <c r="AI12" s="83"/>
      <c r="AJ12" s="84"/>
      <c r="AK12" s="83"/>
      <c r="AL12" s="83"/>
      <c r="AM12" s="84"/>
      <c r="AN12" s="83"/>
      <c r="AO12" s="83"/>
      <c r="AP12" s="84"/>
      <c r="AQ12" s="83"/>
      <c r="AR12" s="83"/>
      <c r="AS12" s="84"/>
      <c r="AT12" s="82"/>
      <c r="AU12" s="83"/>
      <c r="AV12" s="82"/>
      <c r="AW12" s="83"/>
      <c r="AX12" s="83"/>
      <c r="AY12" s="83"/>
      <c r="AZ12" s="213"/>
      <c r="BA12" s="174"/>
      <c r="BB12" s="174"/>
      <c r="BC12" s="115"/>
      <c r="BD12" s="214"/>
    </row>
    <row r="13" spans="1:57" ht="15.75" customHeight="1" x14ac:dyDescent="0.25">
      <c r="A13" s="80" t="s">
        <v>1906</v>
      </c>
      <c r="B13" s="80" t="s">
        <v>1907</v>
      </c>
      <c r="C13" s="80" t="s">
        <v>133</v>
      </c>
      <c r="D13" s="80" t="s">
        <v>137</v>
      </c>
      <c r="E13" s="81" t="s">
        <v>141</v>
      </c>
      <c r="F13" s="211" t="e">
        <f>+BB13</f>
        <v>#REF!</v>
      </c>
      <c r="G13" s="82">
        <v>0</v>
      </c>
      <c r="H13" s="83" t="e">
        <f>(SUMIF(#REF!,$A13,#REF!)/60)</f>
        <v>#REF!</v>
      </c>
      <c r="I13" s="83" t="e">
        <f>G13*IF($C13="TA io",$I$92,IF($C13="MH",$I$93,$I$91))*#REF!</f>
        <v>#REF!</v>
      </c>
      <c r="J13" s="83"/>
      <c r="K13" s="217"/>
      <c r="L13" s="217"/>
      <c r="M13" s="82">
        <v>0</v>
      </c>
      <c r="N13" s="83" t="e">
        <f>(SUMIF(#REF!,$A13,#REF!)/60)</f>
        <v>#REF!</v>
      </c>
      <c r="O13" s="83" t="e">
        <f>M13*IF($C13="TA io",$I$92,IF($C13="MH",$I$93,$I$91))*#REF!</f>
        <v>#REF!</v>
      </c>
      <c r="P13" s="83" t="e">
        <f t="shared" ref="P13:P25" si="21">+N13-O13</f>
        <v>#REF!</v>
      </c>
      <c r="Q13" s="217" t="e">
        <f t="shared" ref="Q13:Q25" si="22">+P13/O13</f>
        <v>#REF!</v>
      </c>
      <c r="R13" s="217"/>
      <c r="S13" s="82">
        <v>0</v>
      </c>
      <c r="T13" s="83" t="e">
        <f>(SUMIF(#REF!,$A13,#REF!)/60)</f>
        <v>#REF!</v>
      </c>
      <c r="U13" s="83" t="e">
        <f>S13*IF($C13="TA io",$I$92,IF($C13="MH",$I$93,$I$91))*#REF!</f>
        <v>#REF!</v>
      </c>
      <c r="V13" s="83" t="e">
        <f t="shared" ref="V13:V25" si="23">+T13-U13</f>
        <v>#REF!</v>
      </c>
      <c r="W13" s="217" t="e">
        <f t="shared" ref="W13:W26" si="24">+V13/U13</f>
        <v>#REF!</v>
      </c>
      <c r="X13" s="82">
        <v>0.2</v>
      </c>
      <c r="Y13" s="83" t="e">
        <f>(SUMIF(#REF!,$A13,#REF!)/60)</f>
        <v>#REF!</v>
      </c>
      <c r="Z13" s="83" t="e">
        <f>X13*IF($C13="TA io",$I$92,IF($C13="MH",$I$93,$I$91))*#REF!</f>
        <v>#REF!</v>
      </c>
      <c r="AA13" s="82">
        <v>0.2</v>
      </c>
      <c r="AB13" s="83" t="e">
        <f>(SUMIF(#REF!,$A13,#REF!)/60)</f>
        <v>#REF!</v>
      </c>
      <c r="AC13" s="83" t="e">
        <f>AA13*IF($C13="TA io",$I$92,IF($C13="MH",$I$93,$I$91))*#REF!</f>
        <v>#REF!</v>
      </c>
      <c r="AD13" s="82">
        <v>0.2</v>
      </c>
      <c r="AE13" s="85" t="e">
        <f>(SUMIF(#REF!,$A13,#REF!)/60)</f>
        <v>#REF!</v>
      </c>
      <c r="AF13" s="169" t="e">
        <f>AD13*IF($C13="TA io",$I$92,IF($C13="MH",$I$93,$I$91))*#REF!</f>
        <v>#REF!</v>
      </c>
      <c r="AG13" s="82">
        <v>0.2</v>
      </c>
      <c r="AH13" s="83" t="e">
        <f>(SUMIF(#REF!,$A13,#REF!)/60)</f>
        <v>#REF!</v>
      </c>
      <c r="AI13" s="83" t="e">
        <f>AG13*IF($C13="TA io",$I$92,IF($C13="MH",$I$93,$I$91))*#REF!</f>
        <v>#REF!</v>
      </c>
      <c r="AJ13" s="84">
        <v>0.2</v>
      </c>
      <c r="AK13" s="83" t="e">
        <f>SUMIF(#REF!,A13,#REF!)/60</f>
        <v>#REF!</v>
      </c>
      <c r="AL13" s="83" t="e">
        <f>AJ13*IF($C13="TA io",$I$92,IF($C13="MH",$I$93,$I$91))*#REF!</f>
        <v>#REF!</v>
      </c>
      <c r="AM13" s="84">
        <v>0.2</v>
      </c>
      <c r="AN13" s="83" t="e">
        <f>(SUMIF(#REF!,$A13,#REF!)/60)</f>
        <v>#REF!</v>
      </c>
      <c r="AO13" s="83" t="e">
        <f>AM13*IF($C13="TA io",$I$92,IF($C13="MH",$I$93,$I$91))*#REF!</f>
        <v>#REF!</v>
      </c>
      <c r="AP13" s="84">
        <v>0.2</v>
      </c>
      <c r="AQ13" s="83" t="e">
        <f>(SUMIF(#REF!,$A13,#REF!)/60)</f>
        <v>#REF!</v>
      </c>
      <c r="AR13" s="83" t="e">
        <f>AP13*IF($C13="TA io",$I$92,IF($C13="MH",$I$93,$I$91))*#REF!</f>
        <v>#REF!</v>
      </c>
      <c r="AS13" s="84">
        <v>0.2</v>
      </c>
      <c r="AT13" s="82" t="e">
        <f>(SUMIF(#REF!,$A13,#REF!)/60)</f>
        <v>#REF!</v>
      </c>
      <c r="AU13" s="83" t="e">
        <f>AS13*IF($C13="TA io",$I$92,IF($C13="MH",$I$93,$I$91))*#REF!</f>
        <v>#REF!</v>
      </c>
      <c r="AV13" s="82">
        <v>0.2</v>
      </c>
      <c r="AW13" s="83" t="e">
        <f>(SUMIF(#REF!,$A13,#REF!)/60)</f>
        <v>#REF!</v>
      </c>
      <c r="AX13" s="83" t="e">
        <f>AV13*IF($C13="TA io",$I$92,IF($C13="MH",$I$93,$I$91))*#REF!</f>
        <v>#REF!</v>
      </c>
      <c r="AY13" s="119" t="e">
        <f t="shared" ref="AY13" si="25">+#REF!-#REF!</f>
        <v>#REF!</v>
      </c>
      <c r="AZ13" s="210" t="e">
        <f t="shared" ref="AZ13:AZ26" si="26">+AY13/AX13</f>
        <v>#REF!</v>
      </c>
      <c r="BA13" s="174" t="e">
        <f t="shared" ref="BA13:BB25" si="27">+H13+N13+T13</f>
        <v>#REF!</v>
      </c>
      <c r="BB13" s="174" t="e">
        <f t="shared" si="27"/>
        <v>#REF!</v>
      </c>
      <c r="BC13" s="101" t="e">
        <f t="shared" si="2"/>
        <v>#REF!</v>
      </c>
      <c r="BD13" s="102" t="e">
        <f>+BC13/BB13</f>
        <v>#REF!</v>
      </c>
    </row>
    <row r="14" spans="1:57" ht="15.75" customHeight="1" x14ac:dyDescent="0.25">
      <c r="A14" s="80" t="s">
        <v>1905</v>
      </c>
      <c r="B14" s="80" t="s">
        <v>1904</v>
      </c>
      <c r="C14" s="80" t="s">
        <v>133</v>
      </c>
      <c r="D14" s="80" t="s">
        <v>137</v>
      </c>
      <c r="E14" s="81" t="s">
        <v>141</v>
      </c>
      <c r="F14" s="211" t="e">
        <f>+BB14</f>
        <v>#REF!</v>
      </c>
      <c r="G14" s="82">
        <v>0.4</v>
      </c>
      <c r="H14" s="83" t="e">
        <f>(SUMIF(#REF!,$A14,#REF!)/60)</f>
        <v>#REF!</v>
      </c>
      <c r="I14" s="83" t="e">
        <f>G14*IF($C14="TA io",$I$92,IF($C14="MH",$I$93,$I$91))*#REF!</f>
        <v>#REF!</v>
      </c>
      <c r="J14" s="83" t="e">
        <f t="shared" ref="J14:J25" si="28">+H14-I14</f>
        <v>#REF!</v>
      </c>
      <c r="K14" s="217" t="e">
        <f t="shared" ref="K14:K26" si="29">+J14/I14</f>
        <v>#REF!</v>
      </c>
      <c r="L14" s="217"/>
      <c r="M14" s="82">
        <v>0.4</v>
      </c>
      <c r="N14" s="83" t="e">
        <f>(SUMIF(#REF!,$A14,#REF!)/60)</f>
        <v>#REF!</v>
      </c>
      <c r="O14" s="83" t="e">
        <f>M14*IF($C14="TA io",$I$92,IF($C14="MH",$I$93,$I$91))*#REF!</f>
        <v>#REF!</v>
      </c>
      <c r="P14" s="83" t="e">
        <f t="shared" si="21"/>
        <v>#REF!</v>
      </c>
      <c r="Q14" s="217" t="e">
        <f t="shared" si="22"/>
        <v>#REF!</v>
      </c>
      <c r="R14" s="217"/>
      <c r="S14" s="82">
        <v>0.4</v>
      </c>
      <c r="T14" s="83" t="e">
        <f>(SUMIF(#REF!,$A14,#REF!)/60)</f>
        <v>#REF!</v>
      </c>
      <c r="U14" s="83" t="e">
        <f>S14*IF($C14="TA io",$I$92,IF($C14="MH",$I$93,$I$91))*#REF!</f>
        <v>#REF!</v>
      </c>
      <c r="V14" s="83" t="e">
        <f t="shared" si="23"/>
        <v>#REF!</v>
      </c>
      <c r="W14" s="217" t="e">
        <f t="shared" si="24"/>
        <v>#REF!</v>
      </c>
      <c r="X14" s="82">
        <v>0.4</v>
      </c>
      <c r="Y14" s="83" t="e">
        <f>(SUMIF(#REF!,$A14,#REF!)/60)</f>
        <v>#REF!</v>
      </c>
      <c r="Z14" s="83" t="e">
        <f>X14*IF($C14="TA io",$I$92,IF($C14="MH",$I$93,$I$91))*#REF!</f>
        <v>#REF!</v>
      </c>
      <c r="AA14" s="82">
        <v>0.4</v>
      </c>
      <c r="AB14" s="83" t="e">
        <f>(SUMIF(#REF!,$A14,#REF!)/60)</f>
        <v>#REF!</v>
      </c>
      <c r="AC14" s="83" t="e">
        <f>AA14*IF($C14="TA io",$I$92,IF($C14="MH",$I$93,$I$91))*#REF!</f>
        <v>#REF!</v>
      </c>
      <c r="AD14" s="82">
        <v>0.4</v>
      </c>
      <c r="AE14" s="85" t="e">
        <f>(SUMIF(#REF!,$A14,#REF!)/60)</f>
        <v>#REF!</v>
      </c>
      <c r="AF14" s="169" t="e">
        <f>AD14*IF($C14="TA io",$I$92,IF($C14="MH",$I$93,$I$91))*#REF!</f>
        <v>#REF!</v>
      </c>
      <c r="AG14" s="82">
        <v>0.4</v>
      </c>
      <c r="AH14" s="83" t="e">
        <f>(SUMIF(#REF!,$A14,#REF!)/60)</f>
        <v>#REF!</v>
      </c>
      <c r="AI14" s="83" t="e">
        <f>AG14*IF($C14="TA io",$I$92,IF($C14="MH",$I$93,$I$91))*#REF!</f>
        <v>#REF!</v>
      </c>
      <c r="AJ14" s="84">
        <v>0.4</v>
      </c>
      <c r="AK14" s="83" t="e">
        <f>(SUMIF(#REF!,$A14,#REF!)/60)</f>
        <v>#REF!</v>
      </c>
      <c r="AL14" s="83" t="e">
        <f>AJ14*IF($C14="TA io",$I$92,IF($C14="MH",$I$93,$I$91))*#REF!</f>
        <v>#REF!</v>
      </c>
      <c r="AM14" s="84">
        <v>0.4</v>
      </c>
      <c r="AN14" s="83" t="e">
        <f>(SUMIF(#REF!,$A14,#REF!)/60)</f>
        <v>#REF!</v>
      </c>
      <c r="AO14" s="83" t="e">
        <f>AM14*IF($C14="TA io",$I$92,IF($C14="MH",$I$93,$I$91))*#REF!</f>
        <v>#REF!</v>
      </c>
      <c r="AP14" s="84">
        <v>0.4</v>
      </c>
      <c r="AQ14" s="83" t="e">
        <f>(SUMIF(#REF!,$A14,#REF!)/60)</f>
        <v>#REF!</v>
      </c>
      <c r="AR14" s="83" t="e">
        <f>AP14*IF($C14="TA io",$I$92,IF($C14="MH",$I$93,$I$91))*#REF!</f>
        <v>#REF!</v>
      </c>
      <c r="AS14" s="84">
        <v>0.4</v>
      </c>
      <c r="AT14" s="82" t="e">
        <f>(SUMIF(#REF!,$A14,#REF!)/60)</f>
        <v>#REF!</v>
      </c>
      <c r="AU14" s="83" t="e">
        <f>AS14*IF($C14="TA io",$I$92,IF($C14="MH",$I$93,$I$91))*#REF!</f>
        <v>#REF!</v>
      </c>
      <c r="AV14" s="82">
        <v>0.4</v>
      </c>
      <c r="AW14" s="83" t="e">
        <f>(SUMIF(#REF!,$A14,#REF!)/60)</f>
        <v>#REF!</v>
      </c>
      <c r="AX14" s="83" t="e">
        <f>AV14*IF($C14="TA io",$I$92,IF($C14="MH",$I$93,$I$91))*#REF!</f>
        <v>#REF!</v>
      </c>
      <c r="AY14" s="119" t="e">
        <f t="shared" ref="AY14:AY25" si="30">+AW14-AX14</f>
        <v>#REF!</v>
      </c>
      <c r="AZ14" s="210" t="e">
        <f t="shared" si="26"/>
        <v>#REF!</v>
      </c>
      <c r="BA14" s="174" t="e">
        <f t="shared" si="27"/>
        <v>#REF!</v>
      </c>
      <c r="BB14" s="174" t="e">
        <f t="shared" si="27"/>
        <v>#REF!</v>
      </c>
      <c r="BC14" s="101" t="e">
        <f t="shared" si="2"/>
        <v>#REF!</v>
      </c>
      <c r="BD14" s="102" t="e">
        <f t="shared" ref="BD14:BD25" si="31">+BC14/BB14</f>
        <v>#REF!</v>
      </c>
    </row>
    <row r="15" spans="1:57" ht="15.75" customHeight="1" x14ac:dyDescent="0.25">
      <c r="A15" s="80" t="s">
        <v>1908</v>
      </c>
      <c r="B15" s="80" t="s">
        <v>1909</v>
      </c>
      <c r="C15" s="80" t="s">
        <v>133</v>
      </c>
      <c r="D15" s="80" t="s">
        <v>137</v>
      </c>
      <c r="E15" s="81" t="s">
        <v>141</v>
      </c>
      <c r="F15" s="211" t="e">
        <f t="shared" ref="F15:F25" si="32">+BB15</f>
        <v>#REF!</v>
      </c>
      <c r="G15" s="82">
        <v>9.5000000000000001E-2</v>
      </c>
      <c r="H15" s="83" t="e">
        <f>(SUMIF(#REF!,$A15,#REF!)/60)</f>
        <v>#REF!</v>
      </c>
      <c r="I15" s="83" t="e">
        <f>G15*IF($C15="TA io",$I$92,IF($C15="MH",$I$93,$I$91))*#REF!</f>
        <v>#REF!</v>
      </c>
      <c r="J15" s="83" t="e">
        <f t="shared" si="28"/>
        <v>#REF!</v>
      </c>
      <c r="K15" s="217" t="e">
        <f t="shared" si="29"/>
        <v>#REF!</v>
      </c>
      <c r="L15" s="217" t="s">
        <v>1925</v>
      </c>
      <c r="M15" s="82">
        <v>0.4</v>
      </c>
      <c r="N15" s="83" t="e">
        <f>(SUMIF(#REF!,$A15,#REF!)/60)</f>
        <v>#REF!</v>
      </c>
      <c r="O15" s="83" t="e">
        <f>M15*IF($C15="TA io",$I$92,IF($C15="MH",$I$93,$I$91))*#REF!</f>
        <v>#REF!</v>
      </c>
      <c r="P15" s="83" t="e">
        <f t="shared" si="21"/>
        <v>#REF!</v>
      </c>
      <c r="Q15" s="217" t="e">
        <f t="shared" si="22"/>
        <v>#REF!</v>
      </c>
      <c r="R15" s="217"/>
      <c r="S15" s="82">
        <v>0.4</v>
      </c>
      <c r="T15" s="83" t="e">
        <f>(SUMIF(#REF!,$A15,#REF!)/60)</f>
        <v>#REF!</v>
      </c>
      <c r="U15" s="83" t="e">
        <f>S15*IF($C15="TA io",$I$92,IF($C15="MH",$I$93,$I$91))*#REF!</f>
        <v>#REF!</v>
      </c>
      <c r="V15" s="83" t="e">
        <f t="shared" si="23"/>
        <v>#REF!</v>
      </c>
      <c r="W15" s="217" t="e">
        <f t="shared" si="24"/>
        <v>#REF!</v>
      </c>
      <c r="X15" s="82">
        <v>0.4</v>
      </c>
      <c r="Y15" s="83" t="e">
        <f>(SUMIF(#REF!,$A15,#REF!)/60)</f>
        <v>#REF!</v>
      </c>
      <c r="Z15" s="83" t="e">
        <f>X15*IF($C15="TA io",$I$92,IF($C15="MH",$I$93,$I$91))*#REF!</f>
        <v>#REF!</v>
      </c>
      <c r="AA15" s="82">
        <v>0</v>
      </c>
      <c r="AB15" s="83" t="e">
        <f>(SUMIF(#REF!,$A15,#REF!)/60)</f>
        <v>#REF!</v>
      </c>
      <c r="AC15" s="83" t="e">
        <f>AA15*IF($C15="TA io",$I$92,IF($C15="MH",$I$93,$I$91))*#REF!</f>
        <v>#REF!</v>
      </c>
      <c r="AD15" s="82">
        <v>0</v>
      </c>
      <c r="AE15" s="85" t="e">
        <f>(SUMIF(#REF!,$A15,#REF!)/60)</f>
        <v>#REF!</v>
      </c>
      <c r="AF15" s="169" t="e">
        <f>AD15*IF($C15="TA io",$I$92,IF($C15="MH",$I$93,$I$91))*#REF!</f>
        <v>#REF!</v>
      </c>
      <c r="AG15" s="82">
        <v>0</v>
      </c>
      <c r="AH15" s="83" t="e">
        <f>(SUMIF(#REF!,$A15,#REF!)/60)</f>
        <v>#REF!</v>
      </c>
      <c r="AI15" s="83" t="e">
        <f>AG15*IF($C15="TA io",$I$92,IF($C15="MH",$I$93,$I$91))*#REF!</f>
        <v>#REF!</v>
      </c>
      <c r="AJ15" s="84">
        <v>0</v>
      </c>
      <c r="AK15" s="83" t="e">
        <f>SUMIF(#REF!,A15,#REF!)/60</f>
        <v>#REF!</v>
      </c>
      <c r="AL15" s="83" t="e">
        <f>AJ15*IF($C15="TA io",$I$92,IF($C15="MH",$I$93,$I$91))*#REF!</f>
        <v>#REF!</v>
      </c>
      <c r="AM15" s="84">
        <v>0</v>
      </c>
      <c r="AN15" s="83" t="e">
        <f>(SUMIF(#REF!,$A15,#REF!)/60)</f>
        <v>#REF!</v>
      </c>
      <c r="AO15" s="83" t="e">
        <f>AM15*IF($C15="TA io",$I$92,IF($C15="MH",$I$93,$I$91))*#REF!</f>
        <v>#REF!</v>
      </c>
      <c r="AP15" s="84">
        <v>0</v>
      </c>
      <c r="AQ15" s="83" t="e">
        <f>(SUMIF(#REF!,$A15,#REF!)/60)</f>
        <v>#REF!</v>
      </c>
      <c r="AR15" s="83" t="e">
        <f>AP15*IF($C15="TA io",$I$92,IF($C15="MH",$I$93,$I$91))*#REF!</f>
        <v>#REF!</v>
      </c>
      <c r="AS15" s="84">
        <v>0</v>
      </c>
      <c r="AT15" s="82" t="e">
        <f>(SUMIF(#REF!,$A15,#REF!)/60)</f>
        <v>#REF!</v>
      </c>
      <c r="AU15" s="83" t="e">
        <f>AS15*IF($C15="TA io",$I$92,IF($C15="MH",$I$93,$I$91))*#REF!</f>
        <v>#REF!</v>
      </c>
      <c r="AV15" s="82">
        <v>0</v>
      </c>
      <c r="AW15" s="83" t="e">
        <f>(SUMIF(#REF!,$A15,#REF!)/60)</f>
        <v>#REF!</v>
      </c>
      <c r="AX15" s="83" t="e">
        <f>AV15*IF($C15="TA io",$I$92,IF($C15="MH",$I$93,$I$91))*#REF!</f>
        <v>#REF!</v>
      </c>
      <c r="AY15" s="119" t="e">
        <f t="shared" si="30"/>
        <v>#REF!</v>
      </c>
      <c r="AZ15" s="210" t="e">
        <f t="shared" si="26"/>
        <v>#REF!</v>
      </c>
      <c r="BA15" s="174" t="e">
        <f t="shared" si="27"/>
        <v>#REF!</v>
      </c>
      <c r="BB15" s="174" t="e">
        <f t="shared" si="27"/>
        <v>#REF!</v>
      </c>
      <c r="BC15" s="101" t="e">
        <f t="shared" si="2"/>
        <v>#REF!</v>
      </c>
      <c r="BD15" s="102" t="e">
        <f t="shared" si="31"/>
        <v>#REF!</v>
      </c>
    </row>
    <row r="16" spans="1:57" ht="15.75" customHeight="1" x14ac:dyDescent="0.25">
      <c r="A16" s="80" t="s">
        <v>100</v>
      </c>
      <c r="B16" s="80" t="s">
        <v>166</v>
      </c>
      <c r="C16" s="80" t="s">
        <v>133</v>
      </c>
      <c r="D16" s="80" t="s">
        <v>137</v>
      </c>
      <c r="E16" s="81" t="s">
        <v>141</v>
      </c>
      <c r="F16" s="211" t="e">
        <f t="shared" si="32"/>
        <v>#REF!</v>
      </c>
      <c r="G16" s="82">
        <v>0.70320000000000005</v>
      </c>
      <c r="H16" s="83" t="e">
        <f>(SUMIF(#REF!,$A16,#REF!)/60)</f>
        <v>#REF!</v>
      </c>
      <c r="I16" s="83" t="e">
        <f>G16*IF($C16="TA io",$I$92,IF($C16="MH",$I$93,$I$91))*#REF!</f>
        <v>#REF!</v>
      </c>
      <c r="J16" s="83" t="e">
        <f t="shared" si="28"/>
        <v>#REF!</v>
      </c>
      <c r="K16" s="217" t="e">
        <f t="shared" si="29"/>
        <v>#REF!</v>
      </c>
      <c r="L16" s="217"/>
      <c r="M16" s="82">
        <v>0.70320000000000005</v>
      </c>
      <c r="N16" s="83" t="e">
        <f>(SUMIF(#REF!,$A16,#REF!)/60)</f>
        <v>#REF!</v>
      </c>
      <c r="O16" s="83" t="e">
        <f>M16*IF($C16="TA io",$I$92,IF($C16="MH",$I$93,$I$91))*#REF!</f>
        <v>#REF!</v>
      </c>
      <c r="P16" s="83" t="e">
        <f t="shared" si="21"/>
        <v>#REF!</v>
      </c>
      <c r="Q16" s="217" t="e">
        <f t="shared" si="22"/>
        <v>#REF!</v>
      </c>
      <c r="R16" s="217"/>
      <c r="S16" s="82">
        <v>0.70320000000000005</v>
      </c>
      <c r="T16" s="83" t="e">
        <f>(SUMIF(#REF!,$A16,#REF!)/60)</f>
        <v>#REF!</v>
      </c>
      <c r="U16" s="83" t="e">
        <f>S16*IF($C16="TA io",$I$92,IF($C16="MH",$I$93,$I$91))*#REF!</f>
        <v>#REF!</v>
      </c>
      <c r="V16" s="83" t="e">
        <f t="shared" si="23"/>
        <v>#REF!</v>
      </c>
      <c r="W16" s="217" t="e">
        <f t="shared" si="24"/>
        <v>#REF!</v>
      </c>
      <c r="X16" s="82">
        <v>0.70320000000000005</v>
      </c>
      <c r="Y16" s="83" t="e">
        <f>(SUMIF(#REF!,$A16,#REF!)/60)</f>
        <v>#REF!</v>
      </c>
      <c r="Z16" s="83" t="e">
        <f>X16*IF($C16="TA io",$I$92,IF($C16="MH",$I$93,$I$91))*#REF!</f>
        <v>#REF!</v>
      </c>
      <c r="AA16" s="82">
        <v>0.70320000000000005</v>
      </c>
      <c r="AB16" s="83" t="e">
        <f>(SUMIF(#REF!,$A16,#REF!)/60)</f>
        <v>#REF!</v>
      </c>
      <c r="AC16" s="83" t="e">
        <f>AA16*IF($C16="TA io",$I$92,IF($C16="MH",$I$93,$I$91))*#REF!</f>
        <v>#REF!</v>
      </c>
      <c r="AD16" s="82">
        <v>0.70320000000000005</v>
      </c>
      <c r="AE16" s="85" t="e">
        <f>(SUMIF(#REF!,$A16,#REF!)/60)</f>
        <v>#REF!</v>
      </c>
      <c r="AF16" s="169" t="e">
        <f>AD16*IF($C16="TA io",$I$92,IF($C16="MH",$I$93,$I$91))*#REF!</f>
        <v>#REF!</v>
      </c>
      <c r="AG16" s="82">
        <v>0.70320000000000005</v>
      </c>
      <c r="AH16" s="83" t="e">
        <f>(SUMIF(#REF!,$A16,#REF!)/60)</f>
        <v>#REF!</v>
      </c>
      <c r="AI16" s="83" t="e">
        <f>AG16*IF($C16="TA io",$I$92,IF($C16="MH",$I$93,$I$91))*#REF!</f>
        <v>#REF!</v>
      </c>
      <c r="AJ16" s="84">
        <v>0.7</v>
      </c>
      <c r="AK16" s="83" t="e">
        <f>(SUMIF(#REF!,$A16,#REF!)/60)</f>
        <v>#REF!</v>
      </c>
      <c r="AL16" s="83" t="e">
        <f>AJ16*IF($C16="TA io",$I$92,IF($C16="MH",$I$93,$I$91))*#REF!</f>
        <v>#REF!</v>
      </c>
      <c r="AM16" s="84">
        <v>0.7</v>
      </c>
      <c r="AN16" s="83" t="e">
        <f>(SUMIF(#REF!,$A16,#REF!)/60)</f>
        <v>#REF!</v>
      </c>
      <c r="AO16" s="83" t="e">
        <f>AM16*IF($C16="TA io",$I$92,IF($C16="MH",$I$93,$I$91))*#REF!</f>
        <v>#REF!</v>
      </c>
      <c r="AP16" s="84">
        <v>0.7</v>
      </c>
      <c r="AQ16" s="83" t="e">
        <f>(SUMIF(#REF!,$A16,#REF!)/60)</f>
        <v>#REF!</v>
      </c>
      <c r="AR16" s="83" t="e">
        <f>AP16*IF($C16="TA io",$I$92,IF($C16="MH",$I$93,$I$91))*#REF!</f>
        <v>#REF!</v>
      </c>
      <c r="AS16" s="84">
        <v>0.7</v>
      </c>
      <c r="AT16" s="82" t="e">
        <f>(SUMIF(#REF!,$A16,#REF!)/60)</f>
        <v>#REF!</v>
      </c>
      <c r="AU16" s="83" t="e">
        <f>AS16*IF($C16="TA io",$I$92,IF($C16="MH",$I$93,$I$91))*#REF!</f>
        <v>#REF!</v>
      </c>
      <c r="AV16" s="82">
        <v>0.7</v>
      </c>
      <c r="AW16" s="83" t="e">
        <f>(SUMIF(#REF!,$A16,#REF!)/60)</f>
        <v>#REF!</v>
      </c>
      <c r="AX16" s="83" t="e">
        <f>AV16*IF($C16="TA io",$I$92,IF($C16="MH",$I$93,$I$91))*#REF!</f>
        <v>#REF!</v>
      </c>
      <c r="AY16" s="119" t="e">
        <f t="shared" si="30"/>
        <v>#REF!</v>
      </c>
      <c r="AZ16" s="210" t="e">
        <f t="shared" si="26"/>
        <v>#REF!</v>
      </c>
      <c r="BA16" s="174" t="e">
        <f t="shared" si="27"/>
        <v>#REF!</v>
      </c>
      <c r="BB16" s="174" t="e">
        <f t="shared" si="27"/>
        <v>#REF!</v>
      </c>
      <c r="BC16" s="101" t="e">
        <f t="shared" si="2"/>
        <v>#REF!</v>
      </c>
      <c r="BD16" s="102" t="e">
        <f t="shared" si="31"/>
        <v>#REF!</v>
      </c>
      <c r="BE16" s="73" t="s">
        <v>1935</v>
      </c>
    </row>
    <row r="17" spans="1:57" ht="15.75" customHeight="1" x14ac:dyDescent="0.25">
      <c r="A17" s="80" t="s">
        <v>122</v>
      </c>
      <c r="B17" s="80" t="s">
        <v>168</v>
      </c>
      <c r="C17" s="80" t="s">
        <v>133</v>
      </c>
      <c r="D17" s="80" t="s">
        <v>137</v>
      </c>
      <c r="E17" s="81" t="s">
        <v>141</v>
      </c>
      <c r="F17" s="211" t="e">
        <f t="shared" si="32"/>
        <v>#REF!</v>
      </c>
      <c r="G17" s="82">
        <v>0.4</v>
      </c>
      <c r="H17" s="83" t="e">
        <f>(SUMIF(#REF!,$A17,#REF!)/60)</f>
        <v>#REF!</v>
      </c>
      <c r="I17" s="83" t="e">
        <f>G17*IF($C17="TA io",$I$92,IF($C17="MH",$I$93,$I$91))*#REF!</f>
        <v>#REF!</v>
      </c>
      <c r="J17" s="83" t="e">
        <f t="shared" si="28"/>
        <v>#REF!</v>
      </c>
      <c r="K17" s="217" t="e">
        <f t="shared" si="29"/>
        <v>#REF!</v>
      </c>
      <c r="L17" s="217"/>
      <c r="M17" s="82">
        <v>0.4</v>
      </c>
      <c r="N17" s="83" t="e">
        <f>(SUMIF(#REF!,$A17,#REF!)/60)</f>
        <v>#REF!</v>
      </c>
      <c r="O17" s="83" t="e">
        <f>M17*IF($C17="TA io",$I$92,IF($C17="MH",$I$93,$I$91))*#REF!</f>
        <v>#REF!</v>
      </c>
      <c r="P17" s="83" t="e">
        <f t="shared" si="21"/>
        <v>#REF!</v>
      </c>
      <c r="Q17" s="217" t="e">
        <f t="shared" si="22"/>
        <v>#REF!</v>
      </c>
      <c r="R17" s="217"/>
      <c r="S17" s="82">
        <v>0.4</v>
      </c>
      <c r="T17" s="83" t="e">
        <f>(SUMIF(#REF!,$A17,#REF!)/60)</f>
        <v>#REF!</v>
      </c>
      <c r="U17" s="83" t="e">
        <f>S17*IF($C17="TA io",$I$92,IF($C17="MH",$I$93,$I$91))*#REF!</f>
        <v>#REF!</v>
      </c>
      <c r="V17" s="83" t="e">
        <f t="shared" si="23"/>
        <v>#REF!</v>
      </c>
      <c r="W17" s="217" t="e">
        <f t="shared" si="24"/>
        <v>#REF!</v>
      </c>
      <c r="X17" s="82">
        <v>0.4</v>
      </c>
      <c r="Y17" s="83" t="e">
        <f>(SUMIF(#REF!,$A17,#REF!)/60)</f>
        <v>#REF!</v>
      </c>
      <c r="Z17" s="83" t="e">
        <f>X17*IF($C17="TA io",$I$92,IF($C17="MH",$I$93,$I$91))*#REF!</f>
        <v>#REF!</v>
      </c>
      <c r="AA17" s="82">
        <v>0.4</v>
      </c>
      <c r="AB17" s="83" t="e">
        <f>(SUMIF(#REF!,$A17,#REF!)/60)</f>
        <v>#REF!</v>
      </c>
      <c r="AC17" s="83" t="e">
        <f>AA17*IF($C17="TA io",$I$92,IF($C17="MH",$I$93,$I$91))*#REF!</f>
        <v>#REF!</v>
      </c>
      <c r="AD17" s="82">
        <v>0.4</v>
      </c>
      <c r="AE17" s="85" t="e">
        <f>(SUMIF(#REF!,$A17,#REF!)/60)</f>
        <v>#REF!</v>
      </c>
      <c r="AF17" s="169" t="e">
        <f>AD17*IF($C17="TA io",$I$92,IF($C17="MH",$I$93,$I$91))*#REF!</f>
        <v>#REF!</v>
      </c>
      <c r="AG17" s="82">
        <v>0.4</v>
      </c>
      <c r="AH17" s="83" t="e">
        <f>(SUMIF(#REF!,$A17,#REF!)/60)</f>
        <v>#REF!</v>
      </c>
      <c r="AI17" s="83" t="e">
        <f>AG17*IF($C17="TA io",$I$92,IF($C17="MH",$I$93,$I$91))*#REF!</f>
        <v>#REF!</v>
      </c>
      <c r="AJ17" s="84">
        <v>0.4</v>
      </c>
      <c r="AK17" s="83" t="e">
        <f>(SUMIF(#REF!,$A17,#REF!)/60)</f>
        <v>#REF!</v>
      </c>
      <c r="AL17" s="83" t="e">
        <f>AJ17*IF($C17="TA io",$I$92,IF($C17="MH",$I$93,$I$91))*#REF!</f>
        <v>#REF!</v>
      </c>
      <c r="AM17" s="84">
        <v>0.4</v>
      </c>
      <c r="AN17" s="83" t="e">
        <f>(SUMIF(#REF!,$A17,#REF!)/60)</f>
        <v>#REF!</v>
      </c>
      <c r="AO17" s="83" t="e">
        <f>AM17*IF($C17="TA io",$I$92,IF($C17="MH",$I$93,$I$91))*#REF!</f>
        <v>#REF!</v>
      </c>
      <c r="AP17" s="84">
        <v>0.4</v>
      </c>
      <c r="AQ17" s="83" t="e">
        <f>(SUMIF(#REF!,$A17,#REF!)/60)</f>
        <v>#REF!</v>
      </c>
      <c r="AR17" s="83" t="e">
        <f>AP17*IF($C17="TA io",$I$92,IF($C17="MH",$I$93,$I$91))*#REF!</f>
        <v>#REF!</v>
      </c>
      <c r="AS17" s="84">
        <v>0.4</v>
      </c>
      <c r="AT17" s="82" t="e">
        <f>(SUMIF(#REF!,$A17,#REF!)/60)</f>
        <v>#REF!</v>
      </c>
      <c r="AU17" s="83" t="e">
        <f>AS17*IF($C17="TA io",$I$92,IF($C17="MH",$I$93,$I$91))*#REF!</f>
        <v>#REF!</v>
      </c>
      <c r="AV17" s="82">
        <v>0.4</v>
      </c>
      <c r="AW17" s="83" t="e">
        <f>(SUMIF(#REF!,$A17,#REF!)/60)</f>
        <v>#REF!</v>
      </c>
      <c r="AX17" s="83" t="e">
        <f>AV17*IF($C17="TA io",$I$92,IF($C17="MH",$I$93,$I$91))*#REF!</f>
        <v>#REF!</v>
      </c>
      <c r="AY17" s="119" t="e">
        <f t="shared" si="30"/>
        <v>#REF!</v>
      </c>
      <c r="AZ17" s="210" t="e">
        <f t="shared" si="26"/>
        <v>#REF!</v>
      </c>
      <c r="BA17" s="174" t="e">
        <f t="shared" si="27"/>
        <v>#REF!</v>
      </c>
      <c r="BB17" s="174" t="e">
        <f t="shared" si="27"/>
        <v>#REF!</v>
      </c>
      <c r="BC17" s="101" t="e">
        <f t="shared" si="2"/>
        <v>#REF!</v>
      </c>
      <c r="BD17" s="102" t="e">
        <f t="shared" si="31"/>
        <v>#REF!</v>
      </c>
    </row>
    <row r="18" spans="1:57" ht="15.75" customHeight="1" x14ac:dyDescent="0.25">
      <c r="A18" s="80" t="s">
        <v>87</v>
      </c>
      <c r="B18" s="80" t="s">
        <v>171</v>
      </c>
      <c r="C18" s="80" t="s">
        <v>133</v>
      </c>
      <c r="D18" s="80" t="s">
        <v>137</v>
      </c>
      <c r="E18" s="81" t="s">
        <v>254</v>
      </c>
      <c r="F18" s="211" t="e">
        <f t="shared" si="32"/>
        <v>#REF!</v>
      </c>
      <c r="G18" s="82">
        <v>0.4</v>
      </c>
      <c r="H18" s="83" t="e">
        <f>(SUMIF(#REF!,$A18,#REF!)/60)</f>
        <v>#REF!</v>
      </c>
      <c r="I18" s="83" t="e">
        <f>G18*IF($C18="TA io",$I$92,IF($C18="MH",$I$93,$I$91))*#REF!</f>
        <v>#REF!</v>
      </c>
      <c r="J18" s="83" t="e">
        <f t="shared" si="28"/>
        <v>#REF!</v>
      </c>
      <c r="K18" s="217" t="e">
        <f t="shared" si="29"/>
        <v>#REF!</v>
      </c>
      <c r="L18" s="217"/>
      <c r="M18" s="82">
        <v>0.4</v>
      </c>
      <c r="N18" s="83" t="e">
        <f>(SUMIF(#REF!,$A18,#REF!)/60)</f>
        <v>#REF!</v>
      </c>
      <c r="O18" s="83" t="e">
        <f>M18*IF($C18="TA io",$I$92,IF($C18="MH",$I$93,$I$91))*#REF!</f>
        <v>#REF!</v>
      </c>
      <c r="P18" s="83" t="e">
        <f t="shared" si="21"/>
        <v>#REF!</v>
      </c>
      <c r="Q18" s="217" t="e">
        <f t="shared" si="22"/>
        <v>#REF!</v>
      </c>
      <c r="R18" s="217"/>
      <c r="S18" s="82">
        <v>0.4</v>
      </c>
      <c r="T18" s="83" t="e">
        <f>(SUMIF(#REF!,$A18,#REF!)/60)</f>
        <v>#REF!</v>
      </c>
      <c r="U18" s="83" t="e">
        <f>S18*IF($C18="TA io",$I$92,IF($C18="MH",$I$93,$I$91))*#REF!</f>
        <v>#REF!</v>
      </c>
      <c r="V18" s="83" t="e">
        <f t="shared" si="23"/>
        <v>#REF!</v>
      </c>
      <c r="W18" s="217" t="e">
        <f t="shared" si="24"/>
        <v>#REF!</v>
      </c>
      <c r="X18" s="82">
        <v>0.4</v>
      </c>
      <c r="Y18" s="83" t="e">
        <f>(SUMIF(#REF!,$A18,#REF!)/60)</f>
        <v>#REF!</v>
      </c>
      <c r="Z18" s="83" t="e">
        <f>X18*IF($C18="TA io",$I$92,IF($C18="MH",$I$93,$I$91))*#REF!</f>
        <v>#REF!</v>
      </c>
      <c r="AA18" s="82">
        <v>0.4</v>
      </c>
      <c r="AB18" s="83" t="e">
        <f>(SUMIF(#REF!,$A18,#REF!)/60)</f>
        <v>#REF!</v>
      </c>
      <c r="AC18" s="83" t="e">
        <f>AA18*IF($C18="TA io",$I$92,IF($C18="MH",$I$93,$I$91))*#REF!</f>
        <v>#REF!</v>
      </c>
      <c r="AD18" s="82">
        <v>0.4</v>
      </c>
      <c r="AE18" s="85" t="e">
        <f>(SUMIF(#REF!,$A18,#REF!)/60)</f>
        <v>#REF!</v>
      </c>
      <c r="AF18" s="169" t="e">
        <f>AD18*IF($C18="TA io",$I$92,IF($C18="MH",$I$93,$I$91))*#REF!</f>
        <v>#REF!</v>
      </c>
      <c r="AG18" s="82">
        <v>0.4</v>
      </c>
      <c r="AH18" s="83" t="e">
        <f>(SUMIF(#REF!,$A18,#REF!)/60)</f>
        <v>#REF!</v>
      </c>
      <c r="AI18" s="83" t="e">
        <f>AG18*IF($C18="TA io",$I$92,IF($C18="MH",$I$93,$I$91))*#REF!</f>
        <v>#REF!</v>
      </c>
      <c r="AJ18" s="82">
        <v>0.4</v>
      </c>
      <c r="AK18" s="83" t="e">
        <f>(SUMIF(#REF!,$A18,#REF!)/60)</f>
        <v>#REF!</v>
      </c>
      <c r="AL18" s="83" t="e">
        <f>AJ18*IF($C18="TA io",$I$92,IF($C18="MH",$I$93,$I$91))*#REF!</f>
        <v>#REF!</v>
      </c>
      <c r="AM18" s="82">
        <v>0.4</v>
      </c>
      <c r="AN18" s="83" t="e">
        <f>(SUMIF(#REF!,$A18,#REF!)/60)</f>
        <v>#REF!</v>
      </c>
      <c r="AO18" s="83" t="e">
        <f>AM18*IF($C18="TA io",$I$92,IF($C18="MH",$I$93,$I$91))*#REF!</f>
        <v>#REF!</v>
      </c>
      <c r="AP18" s="84">
        <v>0.4</v>
      </c>
      <c r="AQ18" s="83" t="e">
        <f>(SUMIF(#REF!,$A18,#REF!)/60)</f>
        <v>#REF!</v>
      </c>
      <c r="AR18" s="83" t="e">
        <f>AP18*IF($C18="TA io",$I$92,IF($C18="MH",$I$93,$I$91))*#REF!</f>
        <v>#REF!</v>
      </c>
      <c r="AS18" s="84">
        <v>0.4</v>
      </c>
      <c r="AT18" s="82" t="e">
        <f>(SUMIF(#REF!,$A18,#REF!)/60)</f>
        <v>#REF!</v>
      </c>
      <c r="AU18" s="83" t="e">
        <f>AS18*IF($C18="TA io",$I$92,IF($C18="MH",$I$93,$I$91))*#REF!</f>
        <v>#REF!</v>
      </c>
      <c r="AV18" s="82">
        <v>0.4</v>
      </c>
      <c r="AW18" s="83" t="e">
        <f>(SUMIF(#REF!,$A18,#REF!)/60)</f>
        <v>#REF!</v>
      </c>
      <c r="AX18" s="83" t="e">
        <f>AV18*IF($C18="TA io",$I$92,IF($C18="MH",$I$93,$I$91))*#REF!</f>
        <v>#REF!</v>
      </c>
      <c r="AY18" s="119" t="e">
        <f t="shared" si="30"/>
        <v>#REF!</v>
      </c>
      <c r="AZ18" s="210" t="e">
        <f t="shared" si="26"/>
        <v>#REF!</v>
      </c>
      <c r="BA18" s="174" t="e">
        <f t="shared" si="27"/>
        <v>#REF!</v>
      </c>
      <c r="BB18" s="174" t="e">
        <f t="shared" si="27"/>
        <v>#REF!</v>
      </c>
      <c r="BC18" s="101" t="e">
        <f t="shared" ref="BC18:BC25" si="33">+BA18-BB18</f>
        <v>#REF!</v>
      </c>
      <c r="BD18" s="102" t="e">
        <f t="shared" si="31"/>
        <v>#REF!</v>
      </c>
    </row>
    <row r="19" spans="1:57" ht="15.75" customHeight="1" x14ac:dyDescent="0.25">
      <c r="A19" s="80" t="s">
        <v>111</v>
      </c>
      <c r="B19" s="80" t="s">
        <v>172</v>
      </c>
      <c r="C19" s="80" t="s">
        <v>255</v>
      </c>
      <c r="D19" s="80" t="s">
        <v>137</v>
      </c>
      <c r="E19" s="81" t="s">
        <v>254</v>
      </c>
      <c r="F19" s="211" t="e">
        <f t="shared" si="32"/>
        <v>#REF!</v>
      </c>
      <c r="G19" s="82">
        <v>0.4</v>
      </c>
      <c r="H19" s="83" t="e">
        <f>(SUMIF(#REF!,$A19,#REF!)/60)</f>
        <v>#REF!</v>
      </c>
      <c r="I19" s="83" t="e">
        <f>G19*IF($C19="TA io",$I$92,IF($C19="MH",$I$93,$I$91))*#REF!</f>
        <v>#REF!</v>
      </c>
      <c r="J19" s="83" t="e">
        <f t="shared" si="28"/>
        <v>#REF!</v>
      </c>
      <c r="K19" s="217" t="e">
        <f t="shared" si="29"/>
        <v>#REF!</v>
      </c>
      <c r="L19" s="217"/>
      <c r="M19" s="82">
        <v>0.4</v>
      </c>
      <c r="N19" s="83" t="e">
        <f>(SUMIF(#REF!,$A19,#REF!)/60)</f>
        <v>#REF!</v>
      </c>
      <c r="O19" s="83" t="e">
        <f>M19*IF($C19="TA io",$I$92,IF($C19="MH",$I$93,$I$91))*#REF!</f>
        <v>#REF!</v>
      </c>
      <c r="P19" s="83" t="e">
        <f t="shared" si="21"/>
        <v>#REF!</v>
      </c>
      <c r="Q19" s="217" t="e">
        <f t="shared" si="22"/>
        <v>#REF!</v>
      </c>
      <c r="R19" s="217"/>
      <c r="S19" s="82">
        <v>0.4</v>
      </c>
      <c r="T19" s="83" t="e">
        <f>(SUMIF(#REF!,$A19,#REF!)/60)</f>
        <v>#REF!</v>
      </c>
      <c r="U19" s="83" t="e">
        <f>S19*IF($C19="TA io",$I$92,IF($C19="MH",$I$93,$I$91))*#REF!</f>
        <v>#REF!</v>
      </c>
      <c r="V19" s="83" t="e">
        <f t="shared" si="23"/>
        <v>#REF!</v>
      </c>
      <c r="W19" s="217" t="e">
        <f t="shared" si="24"/>
        <v>#REF!</v>
      </c>
      <c r="X19" s="82">
        <v>0.4</v>
      </c>
      <c r="Y19" s="83" t="e">
        <f>(SUMIF(#REF!,$A19,#REF!)/60)</f>
        <v>#REF!</v>
      </c>
      <c r="Z19" s="83" t="e">
        <f>X19*IF($C19="TA io",$I$92,IF($C19="MH",$I$93,$I$91))*#REF!</f>
        <v>#REF!</v>
      </c>
      <c r="AA19" s="82">
        <v>0.4</v>
      </c>
      <c r="AB19" s="83" t="e">
        <f>(SUMIF(#REF!,$A19,#REF!)/60)</f>
        <v>#REF!</v>
      </c>
      <c r="AC19" s="83" t="e">
        <f>AA19*IF($C19="TA io",$I$92,IF($C19="MH",$I$93,$I$91))*#REF!</f>
        <v>#REF!</v>
      </c>
      <c r="AD19" s="82">
        <v>0.4</v>
      </c>
      <c r="AE19" s="85" t="e">
        <f>(SUMIF(#REF!,$A19,#REF!)/60)</f>
        <v>#REF!</v>
      </c>
      <c r="AF19" s="169" t="e">
        <f>AD19*IF($C19="TA io",$I$92,IF($C19="MH",$I$93,$I$91))*#REF!</f>
        <v>#REF!</v>
      </c>
      <c r="AG19" s="82">
        <v>0.4</v>
      </c>
      <c r="AH19" s="83" t="e">
        <f>(SUMIF(#REF!,$A19,#REF!)/60)</f>
        <v>#REF!</v>
      </c>
      <c r="AI19" s="83" t="e">
        <f>AG19*IF($C19="TA io",$I$92,IF($C19="MH",$I$93,$I$91))*#REF!</f>
        <v>#REF!</v>
      </c>
      <c r="AJ19" s="84">
        <v>0.4</v>
      </c>
      <c r="AK19" s="83" t="e">
        <f>(SUMIF(#REF!,$A19,#REF!)/60)</f>
        <v>#REF!</v>
      </c>
      <c r="AL19" s="83" t="e">
        <f>AJ19*IF($C19="TA io",$I$92,IF($C19="MH",$I$93,$I$91))*#REF!</f>
        <v>#REF!</v>
      </c>
      <c r="AM19" s="84">
        <v>0.4</v>
      </c>
      <c r="AN19" s="83" t="e">
        <f>(SUMIF(#REF!,$A19,#REF!)/60)</f>
        <v>#REF!</v>
      </c>
      <c r="AO19" s="83" t="e">
        <f>AM19*IF($C19="TA io",$I$92,IF($C19="MH",$I$93,$I$91))*#REF!</f>
        <v>#REF!</v>
      </c>
      <c r="AP19" s="84">
        <v>0.4</v>
      </c>
      <c r="AQ19" s="83" t="e">
        <f>(SUMIF(#REF!,$A19,#REF!)/60)</f>
        <v>#REF!</v>
      </c>
      <c r="AR19" s="83" t="e">
        <f>AP19*IF($C19="TA io",$I$92,IF($C19="MH",$I$93,$I$91))*#REF!</f>
        <v>#REF!</v>
      </c>
      <c r="AS19" s="84">
        <v>0.4</v>
      </c>
      <c r="AT19" s="82" t="e">
        <f>(SUMIF(#REF!,$A19,#REF!)/60)</f>
        <v>#REF!</v>
      </c>
      <c r="AU19" s="83" t="e">
        <f>AS19*IF($C19="TA io",$I$92,IF($C19="MH",$I$93,$I$91))*#REF!</f>
        <v>#REF!</v>
      </c>
      <c r="AV19" s="82">
        <v>0.4</v>
      </c>
      <c r="AW19" s="83" t="e">
        <f>(SUMIF(#REF!,$A19,#REF!)/60)</f>
        <v>#REF!</v>
      </c>
      <c r="AX19" s="83" t="e">
        <f>AV19*IF($C19="TA io",$I$92,IF($C19="MH",$I$93,$I$91))*#REF!</f>
        <v>#REF!</v>
      </c>
      <c r="AY19" s="119" t="e">
        <f t="shared" si="30"/>
        <v>#REF!</v>
      </c>
      <c r="AZ19" s="210" t="e">
        <f t="shared" si="26"/>
        <v>#REF!</v>
      </c>
      <c r="BA19" s="174" t="e">
        <f t="shared" si="27"/>
        <v>#REF!</v>
      </c>
      <c r="BB19" s="174" t="e">
        <f t="shared" si="27"/>
        <v>#REF!</v>
      </c>
      <c r="BC19" s="101" t="e">
        <f t="shared" si="33"/>
        <v>#REF!</v>
      </c>
      <c r="BD19" s="102" t="e">
        <f t="shared" si="31"/>
        <v>#REF!</v>
      </c>
    </row>
    <row r="20" spans="1:57" ht="15.75" customHeight="1" x14ac:dyDescent="0.25">
      <c r="A20" s="80" t="s">
        <v>1857</v>
      </c>
      <c r="B20" s="80" t="s">
        <v>1820</v>
      </c>
      <c r="C20" s="80" t="s">
        <v>133</v>
      </c>
      <c r="D20" s="80" t="s">
        <v>137</v>
      </c>
      <c r="E20" s="81" t="s">
        <v>254</v>
      </c>
      <c r="F20" s="211" t="e">
        <f t="shared" si="32"/>
        <v>#REF!</v>
      </c>
      <c r="G20" s="82">
        <v>0.2</v>
      </c>
      <c r="H20" s="83" t="e">
        <f>(SUMIF(#REF!,$A20,#REF!)/60)</f>
        <v>#REF!</v>
      </c>
      <c r="I20" s="83" t="e">
        <f>G20*IF($C20="TA io",$I$92,IF($C20="MH",$I$93,$I$91))*#REF!</f>
        <v>#REF!</v>
      </c>
      <c r="J20" s="83" t="e">
        <f t="shared" si="28"/>
        <v>#REF!</v>
      </c>
      <c r="K20" s="217" t="e">
        <f t="shared" si="29"/>
        <v>#REF!</v>
      </c>
      <c r="L20" s="217"/>
      <c r="M20" s="82">
        <v>0.2</v>
      </c>
      <c r="N20" s="83" t="e">
        <f>(SUMIF(#REF!,$A20,#REF!)/60)</f>
        <v>#REF!</v>
      </c>
      <c r="O20" s="83" t="e">
        <f>M20*IF($C20="TA io",$I$92,IF($C20="MH",$I$93,$I$91))*#REF!</f>
        <v>#REF!</v>
      </c>
      <c r="P20" s="83" t="e">
        <f t="shared" si="21"/>
        <v>#REF!</v>
      </c>
      <c r="Q20" s="217" t="e">
        <f t="shared" si="22"/>
        <v>#REF!</v>
      </c>
      <c r="R20" s="217"/>
      <c r="S20" s="82">
        <v>0.2</v>
      </c>
      <c r="T20" s="83" t="e">
        <f>(SUMIF(#REF!,$A20,#REF!)/60)</f>
        <v>#REF!</v>
      </c>
      <c r="U20" s="83" t="e">
        <f>S20*IF($C20="TA io",$I$92,IF($C20="MH",$I$93,$I$91))*#REF!</f>
        <v>#REF!</v>
      </c>
      <c r="V20" s="83" t="e">
        <f t="shared" si="23"/>
        <v>#REF!</v>
      </c>
      <c r="W20" s="217" t="e">
        <f t="shared" si="24"/>
        <v>#REF!</v>
      </c>
      <c r="X20" s="82">
        <v>0.2</v>
      </c>
      <c r="Y20" s="83" t="e">
        <f>(SUMIF(#REF!,$A20,#REF!)/60)</f>
        <v>#REF!</v>
      </c>
      <c r="Z20" s="83" t="e">
        <f>X20*IF($C20="TA io",$I$92,IF($C20="MH",$I$93,$I$91))*#REF!</f>
        <v>#REF!</v>
      </c>
      <c r="AA20" s="82">
        <v>0.2</v>
      </c>
      <c r="AB20" s="83" t="e">
        <f>(SUMIF(#REF!,$A20,#REF!)/60)</f>
        <v>#REF!</v>
      </c>
      <c r="AC20" s="83" t="e">
        <f>AA20*IF($C20="TA io",$I$92,IF($C20="MH",$I$93,$I$91))*#REF!</f>
        <v>#REF!</v>
      </c>
      <c r="AD20" s="82">
        <v>0.2</v>
      </c>
      <c r="AE20" s="85" t="e">
        <f>(SUMIF(#REF!,$A20,#REF!)/60)</f>
        <v>#REF!</v>
      </c>
      <c r="AF20" s="169" t="e">
        <f>AD20*IF($C20="TA io",$I$92,IF($C20="MH",$I$93,$I$91))*#REF!</f>
        <v>#REF!</v>
      </c>
      <c r="AG20" s="82">
        <v>0.2</v>
      </c>
      <c r="AH20" s="83" t="e">
        <f>(SUMIF(#REF!,$A20,#REF!)/60)</f>
        <v>#REF!</v>
      </c>
      <c r="AI20" s="83" t="e">
        <f>AG20*IF($C20="TA io",$I$92,IF($C20="MH",$I$93,$I$91))*#REF!</f>
        <v>#REF!</v>
      </c>
      <c r="AJ20" s="84">
        <v>0.2</v>
      </c>
      <c r="AK20" s="83" t="e">
        <f>(SUMIF(#REF!,$A20,#REF!)/60)</f>
        <v>#REF!</v>
      </c>
      <c r="AL20" s="83" t="e">
        <f>AJ20*IF($C20="TA io",$I$92,IF($C20="MH",$I$93,$I$91))*#REF!</f>
        <v>#REF!</v>
      </c>
      <c r="AM20" s="84">
        <v>0.2</v>
      </c>
      <c r="AN20" s="83" t="e">
        <f>(SUMIF(#REF!,$A20,#REF!)/60)</f>
        <v>#REF!</v>
      </c>
      <c r="AO20" s="83" t="e">
        <f>AM20*IF($C20="TA io",$I$92,IF($C20="MH",$I$93,$I$91))*#REF!</f>
        <v>#REF!</v>
      </c>
      <c r="AP20" s="84">
        <v>0.2</v>
      </c>
      <c r="AQ20" s="83" t="e">
        <f>(SUMIF(#REF!,$A20,#REF!)/60)</f>
        <v>#REF!</v>
      </c>
      <c r="AR20" s="83" t="e">
        <f>AP20*IF($C20="TA io",$I$92,IF($C20="MH",$I$93,$I$91))*#REF!</f>
        <v>#REF!</v>
      </c>
      <c r="AS20" s="84">
        <v>0.2</v>
      </c>
      <c r="AT20" s="82" t="e">
        <f>(SUMIF(#REF!,$A20,#REF!)/60)</f>
        <v>#REF!</v>
      </c>
      <c r="AU20" s="83" t="e">
        <f>AS20*IF($C20="TA io",$I$92,IF($C20="MH",$I$93,$I$91))*#REF!</f>
        <v>#REF!</v>
      </c>
      <c r="AV20" s="82">
        <v>0.2</v>
      </c>
      <c r="AW20" s="83" t="e">
        <f>(SUMIF(#REF!,$A20,#REF!)/60)</f>
        <v>#REF!</v>
      </c>
      <c r="AX20" s="83" t="e">
        <f>AV20*IF($C20="TA io",$I$92,IF($C20="MH",$I$93,$I$91))*#REF!</f>
        <v>#REF!</v>
      </c>
      <c r="AY20" s="119" t="e">
        <f t="shared" si="30"/>
        <v>#REF!</v>
      </c>
      <c r="AZ20" s="210" t="e">
        <f t="shared" si="26"/>
        <v>#REF!</v>
      </c>
      <c r="BA20" s="174" t="e">
        <f t="shared" si="27"/>
        <v>#REF!</v>
      </c>
      <c r="BB20" s="174" t="e">
        <f t="shared" si="27"/>
        <v>#REF!</v>
      </c>
      <c r="BC20" s="101" t="e">
        <f t="shared" ref="BC20" si="34">+BA20-BB20</f>
        <v>#REF!</v>
      </c>
      <c r="BD20" s="102" t="e">
        <f t="shared" si="31"/>
        <v>#REF!</v>
      </c>
    </row>
    <row r="21" spans="1:57" ht="15.75" customHeight="1" x14ac:dyDescent="0.25">
      <c r="A21" s="80" t="s">
        <v>257</v>
      </c>
      <c r="B21" s="80" t="s">
        <v>1860</v>
      </c>
      <c r="C21" s="80" t="s">
        <v>255</v>
      </c>
      <c r="D21" s="80" t="s">
        <v>137</v>
      </c>
      <c r="E21" s="81" t="s">
        <v>254</v>
      </c>
      <c r="F21" s="211" t="e">
        <f t="shared" si="32"/>
        <v>#REF!</v>
      </c>
      <c r="G21" s="82">
        <v>0.4</v>
      </c>
      <c r="H21" s="83" t="e">
        <f>(SUMIF(#REF!,$A21,#REF!)/60)</f>
        <v>#REF!</v>
      </c>
      <c r="I21" s="83" t="e">
        <f>G21*IF($C21="TA io",$I$92,IF($C21="MH",$I$93,$I$91))*#REF!</f>
        <v>#REF!</v>
      </c>
      <c r="J21" s="83" t="e">
        <f t="shared" si="28"/>
        <v>#REF!</v>
      </c>
      <c r="K21" s="217" t="e">
        <f t="shared" si="29"/>
        <v>#REF!</v>
      </c>
      <c r="L21" s="217"/>
      <c r="M21" s="82">
        <v>0.4</v>
      </c>
      <c r="N21" s="83" t="e">
        <f>(SUMIF(#REF!,$A21,#REF!)/60)</f>
        <v>#REF!</v>
      </c>
      <c r="O21" s="83" t="e">
        <f>M21*IF($C21="TA io",$I$92,IF($C21="MH",$I$93,$I$91))*#REF!</f>
        <v>#REF!</v>
      </c>
      <c r="P21" s="83" t="e">
        <f t="shared" si="21"/>
        <v>#REF!</v>
      </c>
      <c r="Q21" s="217" t="e">
        <f t="shared" si="22"/>
        <v>#REF!</v>
      </c>
      <c r="R21" s="217"/>
      <c r="S21" s="82">
        <v>0.4</v>
      </c>
      <c r="T21" s="83" t="e">
        <f>(SUMIF(#REF!,$A21,#REF!)/60)</f>
        <v>#REF!</v>
      </c>
      <c r="U21" s="83" t="e">
        <f>S21*IF($C21="TA io",$I$92,IF($C21="MH",$I$93,$I$91))*#REF!</f>
        <v>#REF!</v>
      </c>
      <c r="V21" s="83" t="e">
        <f t="shared" si="23"/>
        <v>#REF!</v>
      </c>
      <c r="W21" s="217" t="e">
        <f t="shared" si="24"/>
        <v>#REF!</v>
      </c>
      <c r="X21" s="82">
        <v>0.4</v>
      </c>
      <c r="Y21" s="83" t="e">
        <f>(SUMIF(#REF!,$A21,#REF!)/60)</f>
        <v>#REF!</v>
      </c>
      <c r="Z21" s="83" t="e">
        <f>X21*IF($C21="TA io",$I$92,IF($C21="MH",$I$93,$I$91))*#REF!</f>
        <v>#REF!</v>
      </c>
      <c r="AA21" s="82">
        <v>0.4</v>
      </c>
      <c r="AB21" s="83" t="e">
        <f>(SUMIF(#REF!,$A21,#REF!)/60)</f>
        <v>#REF!</v>
      </c>
      <c r="AC21" s="83" t="e">
        <f>AA21*IF($C21="TA io",$I$92,IF($C21="MH",$I$93,$I$91))*#REF!</f>
        <v>#REF!</v>
      </c>
      <c r="AD21" s="82">
        <v>0.4</v>
      </c>
      <c r="AE21" s="85" t="e">
        <f>(SUMIF(#REF!,$A21,#REF!)/60)</f>
        <v>#REF!</v>
      </c>
      <c r="AF21" s="169" t="e">
        <f>AD21*IF($C21="TA io",$I$92,IF($C21="MH",$I$93,$I$91))*#REF!</f>
        <v>#REF!</v>
      </c>
      <c r="AG21" s="82">
        <v>0.4</v>
      </c>
      <c r="AH21" s="83" t="e">
        <f>(SUMIF(#REF!,$A21,#REF!)/60)</f>
        <v>#REF!</v>
      </c>
      <c r="AI21" s="83" t="e">
        <f>AG21*IF($C21="TA io",$I$92,IF($C21="MH",$I$93,$I$91))*#REF!</f>
        <v>#REF!</v>
      </c>
      <c r="AJ21" s="84">
        <v>0.4</v>
      </c>
      <c r="AK21" s="83" t="e">
        <f>(SUMIF(#REF!,$A21,#REF!)/60)</f>
        <v>#REF!</v>
      </c>
      <c r="AL21" s="83" t="e">
        <f>AJ21*IF($C21="TA io",$I$92,IF($C21="MH",$I$93,$I$91))*#REF!</f>
        <v>#REF!</v>
      </c>
      <c r="AM21" s="84">
        <v>0.4</v>
      </c>
      <c r="AN21" s="83" t="e">
        <f>(SUMIF(#REF!,$A21,#REF!)/60)</f>
        <v>#REF!</v>
      </c>
      <c r="AO21" s="83" t="e">
        <f>AM21*IF($C21="TA io",$I$92,IF($C21="MH",$I$93,$I$91))*#REF!</f>
        <v>#REF!</v>
      </c>
      <c r="AP21" s="84">
        <v>0.4</v>
      </c>
      <c r="AQ21" s="83" t="e">
        <f>(SUMIF(#REF!,$A21,#REF!)/60)</f>
        <v>#REF!</v>
      </c>
      <c r="AR21" s="83" t="e">
        <f>AP21*IF($C21="TA io",$I$92,IF($C21="MH",$I$93,$I$91))*#REF!</f>
        <v>#REF!</v>
      </c>
      <c r="AS21" s="84">
        <v>0.4</v>
      </c>
      <c r="AT21" s="82" t="e">
        <f>(SUMIF(#REF!,$A21,#REF!)/60)</f>
        <v>#REF!</v>
      </c>
      <c r="AU21" s="83" t="e">
        <f>AS21*IF($C21="TA io",$I$92,IF($C21="MH",$I$93,$I$91))*#REF!</f>
        <v>#REF!</v>
      </c>
      <c r="AV21" s="82">
        <v>0.4</v>
      </c>
      <c r="AW21" s="83" t="e">
        <f>(SUMIF(#REF!,$A21,#REF!)/60)</f>
        <v>#REF!</v>
      </c>
      <c r="AX21" s="83" t="e">
        <f>AV21*IF($C21="TA io",$I$92,IF($C21="MH",$I$93,$I$91))*#REF!</f>
        <v>#REF!</v>
      </c>
      <c r="AY21" s="119" t="e">
        <f t="shared" si="30"/>
        <v>#REF!</v>
      </c>
      <c r="AZ21" s="210" t="e">
        <f t="shared" si="26"/>
        <v>#REF!</v>
      </c>
      <c r="BA21" s="174" t="e">
        <f t="shared" si="27"/>
        <v>#REF!</v>
      </c>
      <c r="BB21" s="174" t="e">
        <f t="shared" si="27"/>
        <v>#REF!</v>
      </c>
      <c r="BC21" s="101" t="e">
        <f t="shared" si="33"/>
        <v>#REF!</v>
      </c>
      <c r="BD21" s="102" t="e">
        <f t="shared" si="31"/>
        <v>#REF!</v>
      </c>
    </row>
    <row r="22" spans="1:57" ht="15.75" customHeight="1" x14ac:dyDescent="0.25">
      <c r="A22" s="80" t="s">
        <v>1863</v>
      </c>
      <c r="B22" s="80" t="s">
        <v>1864</v>
      </c>
      <c r="C22" s="80" t="s">
        <v>133</v>
      </c>
      <c r="D22" s="80" t="s">
        <v>137</v>
      </c>
      <c r="E22" s="81" t="s">
        <v>254</v>
      </c>
      <c r="F22" s="211" t="e">
        <f t="shared" si="32"/>
        <v>#REF!</v>
      </c>
      <c r="G22" s="82">
        <v>0.2</v>
      </c>
      <c r="H22" s="83" t="e">
        <f>(SUMIF(#REF!,$A22,#REF!)/60)</f>
        <v>#REF!</v>
      </c>
      <c r="I22" s="83" t="e">
        <f>G22*IF($C22="TA io",$I$92,IF($C22="MH",$I$93,$I$91))*#REF!</f>
        <v>#REF!</v>
      </c>
      <c r="J22" s="83" t="e">
        <f t="shared" si="28"/>
        <v>#REF!</v>
      </c>
      <c r="K22" s="217" t="e">
        <f t="shared" si="29"/>
        <v>#REF!</v>
      </c>
      <c r="L22" s="217" t="s">
        <v>1921</v>
      </c>
      <c r="M22" s="82">
        <v>0.2</v>
      </c>
      <c r="N22" s="83" t="e">
        <f>(SUMIF(#REF!,$A22,#REF!)/60)</f>
        <v>#REF!</v>
      </c>
      <c r="O22" s="83" t="e">
        <f>M22*IF($C22="TA io",$I$92,IF($C22="MH",$I$93,$I$91))*#REF!</f>
        <v>#REF!</v>
      </c>
      <c r="P22" s="83" t="e">
        <f t="shared" si="21"/>
        <v>#REF!</v>
      </c>
      <c r="Q22" s="217" t="e">
        <f t="shared" si="22"/>
        <v>#REF!</v>
      </c>
      <c r="R22" s="217"/>
      <c r="S22" s="82">
        <v>0.2</v>
      </c>
      <c r="T22" s="83" t="e">
        <f>(SUMIF(#REF!,$A22,#REF!)/60)</f>
        <v>#REF!</v>
      </c>
      <c r="U22" s="83" t="e">
        <f>S22*IF($C22="TA io",$I$92,IF($C22="MH",$I$93,$I$91))*#REF!</f>
        <v>#REF!</v>
      </c>
      <c r="V22" s="83" t="e">
        <f t="shared" si="23"/>
        <v>#REF!</v>
      </c>
      <c r="W22" s="217" t="e">
        <f t="shared" si="24"/>
        <v>#REF!</v>
      </c>
      <c r="X22" s="82">
        <v>0.2</v>
      </c>
      <c r="Y22" s="83" t="e">
        <f>(SUMIF(#REF!,$A22,#REF!)/60)</f>
        <v>#REF!</v>
      </c>
      <c r="Z22" s="83" t="e">
        <f>X22*IF($C22="TA io",$I$92,IF($C22="MH",$I$93,$I$91))*#REF!</f>
        <v>#REF!</v>
      </c>
      <c r="AA22" s="82">
        <v>0.2</v>
      </c>
      <c r="AB22" s="83" t="e">
        <f>(SUMIF(#REF!,$A22,#REF!)/60)</f>
        <v>#REF!</v>
      </c>
      <c r="AC22" s="83" t="e">
        <f>AA22*IF($C22="TA io",$I$92,IF($C22="MH",$I$93,$I$91))*#REF!</f>
        <v>#REF!</v>
      </c>
      <c r="AD22" s="82">
        <v>0.2</v>
      </c>
      <c r="AE22" s="85" t="e">
        <f>(SUMIF(#REF!,$A22,#REF!)/60)</f>
        <v>#REF!</v>
      </c>
      <c r="AF22" s="169" t="e">
        <f>AD22*IF($C22="TA io",$I$92,IF($C22="MH",$I$93,$I$91))*#REF!</f>
        <v>#REF!</v>
      </c>
      <c r="AG22" s="82">
        <v>0.2</v>
      </c>
      <c r="AH22" s="83" t="e">
        <f>(SUMIF(#REF!,$A22,#REF!)/60)</f>
        <v>#REF!</v>
      </c>
      <c r="AI22" s="83" t="e">
        <f>AG22*IF($C22="TA io",$I$92,IF($C22="MH",$I$93,$I$91))*#REF!</f>
        <v>#REF!</v>
      </c>
      <c r="AJ22" s="84">
        <v>0.2</v>
      </c>
      <c r="AK22" s="83" t="e">
        <f>(SUMIF(#REF!,$A22,#REF!)/60)</f>
        <v>#REF!</v>
      </c>
      <c r="AL22" s="83" t="e">
        <f>AJ22*IF($C22="TA io",$I$92,IF($C22="MH",$I$93,$I$91))*#REF!</f>
        <v>#REF!</v>
      </c>
      <c r="AM22" s="84">
        <v>0.2</v>
      </c>
      <c r="AN22" s="83" t="e">
        <f>(SUMIF(#REF!,$A22,#REF!)/60)</f>
        <v>#REF!</v>
      </c>
      <c r="AO22" s="83" t="e">
        <f>AM22*IF($C22="TA io",$I$92,IF($C22="MH",$I$93,$I$91))*#REF!</f>
        <v>#REF!</v>
      </c>
      <c r="AP22" s="84">
        <v>0.2</v>
      </c>
      <c r="AQ22" s="83" t="e">
        <f>(SUMIF(#REF!,$A22,#REF!)/60)</f>
        <v>#REF!</v>
      </c>
      <c r="AR22" s="83" t="e">
        <f>AP22*IF($C22="TA io",$I$92,IF($C22="MH",$I$93,$I$91))*#REF!</f>
        <v>#REF!</v>
      </c>
      <c r="AS22" s="84">
        <v>0.2</v>
      </c>
      <c r="AT22" s="82" t="e">
        <f>(SUMIF(#REF!,$A22,#REF!)/60)</f>
        <v>#REF!</v>
      </c>
      <c r="AU22" s="83" t="e">
        <f>AS22*IF($C22="TA io",$I$92,IF($C22="MH",$I$93,$I$91))*#REF!</f>
        <v>#REF!</v>
      </c>
      <c r="AV22" s="82">
        <v>0.2</v>
      </c>
      <c r="AW22" s="83" t="e">
        <f>(SUMIF(#REF!,$A22,#REF!)/60)</f>
        <v>#REF!</v>
      </c>
      <c r="AX22" s="83" t="e">
        <f>AV22*IF($C22="TA io",$I$92,IF($C22="MH",$I$93,$I$91))*#REF!</f>
        <v>#REF!</v>
      </c>
      <c r="AY22" s="119" t="e">
        <f t="shared" si="30"/>
        <v>#REF!</v>
      </c>
      <c r="AZ22" s="210" t="e">
        <f t="shared" si="26"/>
        <v>#REF!</v>
      </c>
      <c r="BA22" s="174" t="e">
        <f t="shared" si="27"/>
        <v>#REF!</v>
      </c>
      <c r="BB22" s="174" t="e">
        <f t="shared" si="27"/>
        <v>#REF!</v>
      </c>
      <c r="BC22" s="101" t="e">
        <f t="shared" ref="BC22" si="35">+BA22-BB22</f>
        <v>#REF!</v>
      </c>
      <c r="BD22" s="102" t="e">
        <f t="shared" si="31"/>
        <v>#REF!</v>
      </c>
      <c r="BE22" s="73" t="s">
        <v>1934</v>
      </c>
    </row>
    <row r="23" spans="1:57" ht="15.75" customHeight="1" x14ac:dyDescent="0.25">
      <c r="A23" s="80" t="s">
        <v>1895</v>
      </c>
      <c r="B23" s="80" t="s">
        <v>1865</v>
      </c>
      <c r="C23" s="80" t="s">
        <v>133</v>
      </c>
      <c r="D23" s="80" t="s">
        <v>137</v>
      </c>
      <c r="E23" s="81" t="s">
        <v>254</v>
      </c>
      <c r="F23" s="211" t="e">
        <f t="shared" si="32"/>
        <v>#REF!</v>
      </c>
      <c r="G23" s="82">
        <v>0.2</v>
      </c>
      <c r="H23" s="83" t="e">
        <f>(SUMIF(#REF!,$A23,#REF!)/60)</f>
        <v>#REF!</v>
      </c>
      <c r="I23" s="83" t="e">
        <f>G23*IF($C23="TA io",$I$92,IF($C23="MH",$I$93,$I$91))*#REF!</f>
        <v>#REF!</v>
      </c>
      <c r="J23" s="83" t="e">
        <f t="shared" si="28"/>
        <v>#REF!</v>
      </c>
      <c r="K23" s="217" t="e">
        <f t="shared" si="29"/>
        <v>#REF!</v>
      </c>
      <c r="L23" s="217"/>
      <c r="M23" s="82">
        <v>0.2</v>
      </c>
      <c r="N23" s="83" t="e">
        <f>(SUMIF(#REF!,$A23,#REF!)/60)</f>
        <v>#REF!</v>
      </c>
      <c r="O23" s="83" t="e">
        <f>M23*IF($C23="TA io",$I$92,IF($C23="MH",$I$93,$I$91))*#REF!</f>
        <v>#REF!</v>
      </c>
      <c r="P23" s="83" t="e">
        <f t="shared" si="21"/>
        <v>#REF!</v>
      </c>
      <c r="Q23" s="217" t="e">
        <f t="shared" si="22"/>
        <v>#REF!</v>
      </c>
      <c r="R23" s="217"/>
      <c r="S23" s="82">
        <v>0.2</v>
      </c>
      <c r="T23" s="83" t="e">
        <f>(SUMIF(#REF!,$A23,#REF!)/60)</f>
        <v>#REF!</v>
      </c>
      <c r="U23" s="83" t="e">
        <f>S23*IF($C23="TA io",$I$92,IF($C23="MH",$I$93,$I$91))*#REF!</f>
        <v>#REF!</v>
      </c>
      <c r="V23" s="83" t="e">
        <f t="shared" si="23"/>
        <v>#REF!</v>
      </c>
      <c r="W23" s="217" t="e">
        <f t="shared" si="24"/>
        <v>#REF!</v>
      </c>
      <c r="X23" s="82">
        <v>0.2</v>
      </c>
      <c r="Y23" s="83" t="e">
        <f>(SUMIF(#REF!,$A23,#REF!)/60)</f>
        <v>#REF!</v>
      </c>
      <c r="Z23" s="83" t="e">
        <f>X23*IF($C23="TA io",$I$92,IF($C23="MH",$I$93,$I$91))*#REF!</f>
        <v>#REF!</v>
      </c>
      <c r="AA23" s="82">
        <v>0.2</v>
      </c>
      <c r="AB23" s="83" t="e">
        <f>(SUMIF(#REF!,$A23,#REF!)/60)</f>
        <v>#REF!</v>
      </c>
      <c r="AC23" s="83" t="e">
        <f>AA23*IF($C23="TA io",$I$92,IF($C23="MH",$I$93,$I$91))*#REF!</f>
        <v>#REF!</v>
      </c>
      <c r="AD23" s="82">
        <v>0.2</v>
      </c>
      <c r="AE23" s="85" t="e">
        <f>(SUMIF(#REF!,$A23,#REF!)/60)</f>
        <v>#REF!</v>
      </c>
      <c r="AF23" s="169" t="e">
        <f>AD23*IF($C23="TA io",$I$92,IF($C23="MH",$I$93,$I$91))*#REF!</f>
        <v>#REF!</v>
      </c>
      <c r="AG23" s="82">
        <v>0.2</v>
      </c>
      <c r="AH23" s="83" t="e">
        <f>(SUMIF(#REF!,$A23,#REF!)/60)</f>
        <v>#REF!</v>
      </c>
      <c r="AI23" s="83" t="e">
        <f>AG23*IF($C23="TA io",$I$92,IF($C23="MH",$I$93,$I$91))*#REF!</f>
        <v>#REF!</v>
      </c>
      <c r="AJ23" s="84">
        <v>0.2</v>
      </c>
      <c r="AK23" s="83" t="e">
        <f>(SUMIF(#REF!,$A23,#REF!)/60)</f>
        <v>#REF!</v>
      </c>
      <c r="AL23" s="83" t="e">
        <f>AJ23*IF($C23="TA io",$I$92,IF($C23="MH",$I$93,$I$91))*#REF!</f>
        <v>#REF!</v>
      </c>
      <c r="AM23" s="84">
        <v>0.2</v>
      </c>
      <c r="AN23" s="83" t="e">
        <f>(SUMIF(#REF!,$A23,#REF!)/60)</f>
        <v>#REF!</v>
      </c>
      <c r="AO23" s="83" t="e">
        <f>AM23*IF($C23="TA io",$I$92,IF($C23="MH",$I$93,$I$91))*#REF!</f>
        <v>#REF!</v>
      </c>
      <c r="AP23" s="84">
        <v>0.2</v>
      </c>
      <c r="AQ23" s="83" t="e">
        <f>(SUMIF(#REF!,$A23,#REF!)/60)</f>
        <v>#REF!</v>
      </c>
      <c r="AR23" s="83" t="e">
        <f>AP23*IF($C23="TA io",$I$92,IF($C23="MH",$I$93,$I$91))*#REF!</f>
        <v>#REF!</v>
      </c>
      <c r="AS23" s="84">
        <v>0.2</v>
      </c>
      <c r="AT23" s="82" t="e">
        <f>(SUMIF(#REF!,$A23,#REF!)/60)</f>
        <v>#REF!</v>
      </c>
      <c r="AU23" s="83" t="e">
        <f>AS23*IF($C23="TA io",$I$92,IF($C23="MH",$I$93,$I$91))*#REF!</f>
        <v>#REF!</v>
      </c>
      <c r="AV23" s="82">
        <v>0.2</v>
      </c>
      <c r="AW23" s="83" t="e">
        <f>(SUMIF(#REF!,$A23,#REF!)/60)</f>
        <v>#REF!</v>
      </c>
      <c r="AX23" s="83" t="e">
        <f>AV23*IF($C23="TA io",$I$92,IF($C23="MH",$I$93,$I$91))*#REF!</f>
        <v>#REF!</v>
      </c>
      <c r="AY23" s="119" t="e">
        <f t="shared" ref="AY23" si="36">+AW23-AX23</f>
        <v>#REF!</v>
      </c>
      <c r="AZ23" s="210" t="e">
        <f t="shared" ref="AZ23" si="37">+AY23/AX23</f>
        <v>#REF!</v>
      </c>
      <c r="BA23" s="174" t="e">
        <f t="shared" si="27"/>
        <v>#REF!</v>
      </c>
      <c r="BB23" s="174" t="e">
        <f t="shared" si="27"/>
        <v>#REF!</v>
      </c>
      <c r="BC23" s="101" t="e">
        <f t="shared" ref="BC23" si="38">+BA23-BB23</f>
        <v>#REF!</v>
      </c>
      <c r="BD23" s="102" t="e">
        <f t="shared" si="31"/>
        <v>#REF!</v>
      </c>
    </row>
    <row r="24" spans="1:57" ht="15.75" customHeight="1" x14ac:dyDescent="0.25">
      <c r="A24" s="80" t="s">
        <v>1929</v>
      </c>
      <c r="B24" s="80" t="s">
        <v>1910</v>
      </c>
      <c r="C24" s="80" t="s">
        <v>450</v>
      </c>
      <c r="D24" s="80" t="s">
        <v>137</v>
      </c>
      <c r="E24" s="81" t="s">
        <v>142</v>
      </c>
      <c r="F24" s="211" t="e">
        <f t="shared" si="32"/>
        <v>#REF!</v>
      </c>
      <c r="G24" s="82">
        <v>0</v>
      </c>
      <c r="H24" s="83" t="e">
        <f>(SUMIF(#REF!,$A24,#REF!)/60)</f>
        <v>#REF!</v>
      </c>
      <c r="I24" s="83" t="e">
        <f>G24*IF($C24="TA io",$I$92,IF($C24="MH",$I$93,$I$91))*#REF!</f>
        <v>#REF!</v>
      </c>
      <c r="J24" s="83" t="e">
        <f t="shared" si="28"/>
        <v>#REF!</v>
      </c>
      <c r="K24" s="217" t="e">
        <f t="shared" si="29"/>
        <v>#REF!</v>
      </c>
      <c r="L24" s="217" t="s">
        <v>1925</v>
      </c>
      <c r="M24" s="82">
        <v>0.2</v>
      </c>
      <c r="N24" s="83" t="e">
        <f>(SUMIF(#REF!,$A24,#REF!)/60)</f>
        <v>#REF!</v>
      </c>
      <c r="O24" s="83" t="e">
        <f>M24*IF($C24="TA io",$I$92,IF($C24="MH",$I$93,$I$91))*#REF!</f>
        <v>#REF!</v>
      </c>
      <c r="P24" s="83" t="e">
        <f t="shared" si="21"/>
        <v>#REF!</v>
      </c>
      <c r="Q24" s="217" t="e">
        <f t="shared" si="22"/>
        <v>#REF!</v>
      </c>
      <c r="R24" s="217" t="s">
        <v>1930</v>
      </c>
      <c r="S24" s="82">
        <v>0.4</v>
      </c>
      <c r="T24" s="83" t="e">
        <f>(SUMIF(#REF!,$A24,#REF!)/60)</f>
        <v>#REF!</v>
      </c>
      <c r="U24" s="83" t="e">
        <f>S24*IF($C24="TA io",$I$92,IF($C24="MH",$I$93,$I$91))*#REF!</f>
        <v>#REF!</v>
      </c>
      <c r="V24" s="83" t="e">
        <f t="shared" si="23"/>
        <v>#REF!</v>
      </c>
      <c r="W24" s="217" t="e">
        <f t="shared" si="24"/>
        <v>#REF!</v>
      </c>
      <c r="X24" s="82">
        <v>0.6</v>
      </c>
      <c r="Y24" s="83" t="e">
        <f>(SUMIF(#REF!,$A24,#REF!)/60)</f>
        <v>#REF!</v>
      </c>
      <c r="Z24" s="83" t="e">
        <f>X24*IF($C24="TA io",$I$92,IF($C24="MH",$I$93,$I$91))*#REF!</f>
        <v>#REF!</v>
      </c>
      <c r="AA24" s="82">
        <v>0.8</v>
      </c>
      <c r="AB24" s="83" t="e">
        <f>(SUMIF(#REF!,$A24,#REF!)/60)</f>
        <v>#REF!</v>
      </c>
      <c r="AC24" s="83" t="e">
        <f>AA24*IF($C24="TA io",$I$92,IF($C24="MH",$I$93,$I$91))*#REF!</f>
        <v>#REF!</v>
      </c>
      <c r="AD24" s="82">
        <v>0.8</v>
      </c>
      <c r="AE24" s="85" t="e">
        <f>(SUMIF(#REF!,$A24,#REF!)/60)</f>
        <v>#REF!</v>
      </c>
      <c r="AF24" s="169" t="e">
        <f>AD24*IF($C24="TA io",$I$92,IF($C24="MH",$I$93,$I$91))*#REF!</f>
        <v>#REF!</v>
      </c>
      <c r="AG24" s="82">
        <v>0.8</v>
      </c>
      <c r="AH24" s="83" t="e">
        <f>(SUMIF(#REF!,$A24,#REF!)/60)</f>
        <v>#REF!</v>
      </c>
      <c r="AI24" s="83" t="e">
        <f>AG24*IF($C24="TA io",$I$92,IF($C24="MH",$I$93,$I$91))*#REF!</f>
        <v>#REF!</v>
      </c>
      <c r="AJ24" s="84">
        <v>0.8</v>
      </c>
      <c r="AK24" s="83" t="e">
        <f>(SUMIF(#REF!,$A24,#REF!)/60)</f>
        <v>#REF!</v>
      </c>
      <c r="AL24" s="83" t="e">
        <f>AJ24*IF($C24="TA io",$I$92,IF($C24="MH",$I$93,$I$91))*#REF!</f>
        <v>#REF!</v>
      </c>
      <c r="AM24" s="84">
        <v>0.8</v>
      </c>
      <c r="AN24" s="83" t="e">
        <f>(SUMIF(#REF!,$A24,#REF!)/60)</f>
        <v>#REF!</v>
      </c>
      <c r="AO24" s="83" t="e">
        <f>AM24*IF($C24="TA io",$I$92,IF($C24="MH",$I$93,$I$91))*#REF!</f>
        <v>#REF!</v>
      </c>
      <c r="AP24" s="84">
        <v>0.8</v>
      </c>
      <c r="AQ24" s="83" t="e">
        <f>(SUMIF(#REF!,$A24,#REF!)/60)</f>
        <v>#REF!</v>
      </c>
      <c r="AR24" s="83" t="e">
        <f>AP24*IF($C24="TA io",$I$92,IF($C24="MH",$I$93,$I$91))*#REF!</f>
        <v>#REF!</v>
      </c>
      <c r="AS24" s="84">
        <v>0.8</v>
      </c>
      <c r="AT24" s="82" t="e">
        <f>(SUMIF(#REF!,$A24,#REF!)/60)</f>
        <v>#REF!</v>
      </c>
      <c r="AU24" s="83" t="e">
        <f>AS24*IF($C24="TA io",$I$92,IF($C24="MH",$I$93,$I$91))*#REF!</f>
        <v>#REF!</v>
      </c>
      <c r="AV24" s="82">
        <v>0.4</v>
      </c>
      <c r="AW24" s="83" t="e">
        <f>(SUMIF(#REF!,$A24,#REF!)/60)</f>
        <v>#REF!</v>
      </c>
      <c r="AX24" s="83" t="e">
        <f>AV24*IF($C24="TA io",$I$92,IF($C24="MH",$I$93,$I$91))*#REF!</f>
        <v>#REF!</v>
      </c>
      <c r="AY24" s="119" t="e">
        <f t="shared" ref="AY24" si="39">+AW24-AX24</f>
        <v>#REF!</v>
      </c>
      <c r="AZ24" s="210" t="e">
        <f t="shared" ref="AZ24" si="40">+AY24/AX24</f>
        <v>#REF!</v>
      </c>
      <c r="BA24" s="174" t="e">
        <f t="shared" si="27"/>
        <v>#REF!</v>
      </c>
      <c r="BB24" s="174" t="e">
        <f t="shared" si="27"/>
        <v>#REF!</v>
      </c>
      <c r="BC24" s="101" t="e">
        <f t="shared" ref="BC24" si="41">+BA24-BB24</f>
        <v>#REF!</v>
      </c>
      <c r="BD24" s="102" t="e">
        <f t="shared" ref="BD24" si="42">+BC24/BB24</f>
        <v>#REF!</v>
      </c>
    </row>
    <row r="25" spans="1:57" ht="15.75" customHeight="1" x14ac:dyDescent="0.25">
      <c r="A25" s="73" t="s">
        <v>604</v>
      </c>
      <c r="B25" s="80" t="s">
        <v>676</v>
      </c>
      <c r="C25" s="80" t="s">
        <v>450</v>
      </c>
      <c r="D25" s="80" t="s">
        <v>137</v>
      </c>
      <c r="E25" s="81" t="s">
        <v>142</v>
      </c>
      <c r="F25" s="211" t="e">
        <f t="shared" si="32"/>
        <v>#REF!</v>
      </c>
      <c r="G25" s="82">
        <v>0.4</v>
      </c>
      <c r="H25" s="83" t="e">
        <f>(SUMIF(#REF!,$A25,#REF!)/60)</f>
        <v>#REF!</v>
      </c>
      <c r="I25" s="83" t="e">
        <f>G25*IF($C25="TA io",$I$92,IF($C25="MH",$I$93,$I$91))*#REF!</f>
        <v>#REF!</v>
      </c>
      <c r="J25" s="83" t="e">
        <f t="shared" si="28"/>
        <v>#REF!</v>
      </c>
      <c r="K25" s="217" t="e">
        <f t="shared" si="29"/>
        <v>#REF!</v>
      </c>
      <c r="L25" s="217"/>
      <c r="M25" s="82">
        <v>0.2</v>
      </c>
      <c r="N25" s="83" t="e">
        <f>(SUMIF(#REF!,$A25,#REF!)/60)</f>
        <v>#REF!</v>
      </c>
      <c r="O25" s="83" t="e">
        <f>M25*IF($C25="TA io",$I$92,IF($C25="MH",$I$93,$I$91))*#REF!</f>
        <v>#REF!</v>
      </c>
      <c r="P25" s="83" t="e">
        <f t="shared" si="21"/>
        <v>#REF!</v>
      </c>
      <c r="Q25" s="217" t="e">
        <f t="shared" si="22"/>
        <v>#REF!</v>
      </c>
      <c r="R25" s="217" t="s">
        <v>1931</v>
      </c>
      <c r="S25" s="82">
        <v>0</v>
      </c>
      <c r="T25" s="83" t="e">
        <f>(SUMIF(#REF!,$A25,#REF!)/60)</f>
        <v>#REF!</v>
      </c>
      <c r="U25" s="83" t="e">
        <f>S25*IF($C25="TA io",$I$92,IF($C25="MH",$I$93,$I$91))*#REF!</f>
        <v>#REF!</v>
      </c>
      <c r="V25" s="83" t="e">
        <f t="shared" si="23"/>
        <v>#REF!</v>
      </c>
      <c r="W25" s="217" t="e">
        <f t="shared" si="24"/>
        <v>#REF!</v>
      </c>
      <c r="X25" s="82">
        <v>0</v>
      </c>
      <c r="Y25" s="83" t="e">
        <f>(SUMIF(#REF!,$A25,#REF!)/60)</f>
        <v>#REF!</v>
      </c>
      <c r="Z25" s="83" t="e">
        <f>X25*IF($C25="TA io",$I$92,IF($C25="MH",$I$93,$I$91))*#REF!</f>
        <v>#REF!</v>
      </c>
      <c r="AA25" s="82">
        <v>0</v>
      </c>
      <c r="AB25" s="83" t="e">
        <f>(SUMIF(#REF!,$A25,#REF!)/60)</f>
        <v>#REF!</v>
      </c>
      <c r="AC25" s="83" t="e">
        <f>AA25*IF($C25="TA io",$I$92,IF($C25="MH",$I$93,$I$91))*#REF!</f>
        <v>#REF!</v>
      </c>
      <c r="AD25" s="82">
        <v>0.4</v>
      </c>
      <c r="AE25" s="85" t="e">
        <f>(SUMIF(#REF!,$A25,#REF!)/60)</f>
        <v>#REF!</v>
      </c>
      <c r="AF25" s="169" t="e">
        <f>AD25*IF($C25="TA io",$I$92,IF($C25="MH",$I$93,$I$91))*#REF!</f>
        <v>#REF!</v>
      </c>
      <c r="AG25" s="82">
        <v>0.4</v>
      </c>
      <c r="AH25" s="83" t="e">
        <f>(SUMIF(#REF!,$A25,#REF!)/60)</f>
        <v>#REF!</v>
      </c>
      <c r="AI25" s="83" t="e">
        <f>AG25*IF($C25="TA io",$I$92,IF($C25="MH",$I$93,$I$91))*#REF!</f>
        <v>#REF!</v>
      </c>
      <c r="AJ25" s="84">
        <v>0.4</v>
      </c>
      <c r="AK25" s="83" t="e">
        <f>(SUMIF(#REF!,$A25,#REF!)/60)</f>
        <v>#REF!</v>
      </c>
      <c r="AL25" s="83" t="e">
        <f>AJ25*IF($C25="TA io",$I$92,IF($C25="MH",$I$93,$I$91))*#REF!</f>
        <v>#REF!</v>
      </c>
      <c r="AM25" s="84">
        <v>0.4</v>
      </c>
      <c r="AN25" s="83" t="e">
        <f>(SUMIF(#REF!,$A25,#REF!)/60)</f>
        <v>#REF!</v>
      </c>
      <c r="AO25" s="83" t="e">
        <f>AM25*IF($C25="TA io",$I$92,IF($C25="MH",$I$93,$I$91))*#REF!</f>
        <v>#REF!</v>
      </c>
      <c r="AP25" s="84">
        <v>0.4</v>
      </c>
      <c r="AQ25" s="83" t="e">
        <f>(SUMIF(#REF!,$A25,#REF!)/60)</f>
        <v>#REF!</v>
      </c>
      <c r="AR25" s="83" t="e">
        <f>AP25*IF($C25="TA io",$I$92,IF($C25="MH",$I$93,$I$91))*#REF!</f>
        <v>#REF!</v>
      </c>
      <c r="AS25" s="84">
        <v>0.4</v>
      </c>
      <c r="AT25" s="82" t="e">
        <f>(SUMIF(#REF!,$A25,#REF!)/60)</f>
        <v>#REF!</v>
      </c>
      <c r="AU25" s="83" t="e">
        <f>AS25*IF($C25="TA io",$I$92,IF($C25="MH",$I$93,$I$91))*#REF!</f>
        <v>#REF!</v>
      </c>
      <c r="AV25" s="82">
        <v>0.8</v>
      </c>
      <c r="AW25" s="83" t="e">
        <f>(SUMIF(#REF!,$A25,#REF!)/60)</f>
        <v>#REF!</v>
      </c>
      <c r="AX25" s="83" t="e">
        <f>AV25*IF($C25="TA io",$I$92,IF($C25="MH",$I$93,$I$91))*#REF!</f>
        <v>#REF!</v>
      </c>
      <c r="AY25" s="119" t="e">
        <f t="shared" si="30"/>
        <v>#REF!</v>
      </c>
      <c r="AZ25" s="210" t="e">
        <f t="shared" si="26"/>
        <v>#REF!</v>
      </c>
      <c r="BA25" s="174" t="e">
        <f t="shared" si="27"/>
        <v>#REF!</v>
      </c>
      <c r="BB25" s="174" t="e">
        <f t="shared" si="27"/>
        <v>#REF!</v>
      </c>
      <c r="BC25" s="101" t="e">
        <f t="shared" si="33"/>
        <v>#REF!</v>
      </c>
      <c r="BD25" s="102" t="e">
        <f t="shared" si="31"/>
        <v>#REF!</v>
      </c>
      <c r="BE25" s="73" t="s">
        <v>1933</v>
      </c>
    </row>
    <row r="26" spans="1:57" ht="15.75" customHeight="1" x14ac:dyDescent="0.25">
      <c r="A26" s="80"/>
      <c r="B26" s="68"/>
      <c r="C26" s="68"/>
      <c r="D26" s="68"/>
      <c r="E26" s="69"/>
      <c r="F26" s="209"/>
      <c r="G26" s="242">
        <f t="shared" ref="G26:AX26" si="43">SUM(G13:G25)</f>
        <v>3.7982</v>
      </c>
      <c r="H26" s="243" t="e">
        <f t="shared" si="43"/>
        <v>#REF!</v>
      </c>
      <c r="I26" s="243" t="e">
        <f t="shared" si="43"/>
        <v>#REF!</v>
      </c>
      <c r="J26" s="243" t="e">
        <f>+H26-I26</f>
        <v>#REF!</v>
      </c>
      <c r="K26" s="244" t="e">
        <f t="shared" si="29"/>
        <v>#REF!</v>
      </c>
      <c r="L26" s="244"/>
      <c r="M26" s="242">
        <f t="shared" si="43"/>
        <v>4.1032000000000002</v>
      </c>
      <c r="N26" s="243" t="e">
        <f t="shared" si="43"/>
        <v>#REF!</v>
      </c>
      <c r="O26" s="243" t="e">
        <f t="shared" si="43"/>
        <v>#REF!</v>
      </c>
      <c r="P26" s="243" t="e">
        <f>+N26-O26</f>
        <v>#REF!</v>
      </c>
      <c r="Q26" s="244" t="e">
        <f t="shared" ref="Q26" si="44">+P26/O26</f>
        <v>#REF!</v>
      </c>
      <c r="R26" s="244"/>
      <c r="S26" s="242">
        <f t="shared" si="43"/>
        <v>4.1032000000000002</v>
      </c>
      <c r="T26" s="243" t="e">
        <f t="shared" si="43"/>
        <v>#REF!</v>
      </c>
      <c r="U26" s="243" t="e">
        <f t="shared" si="43"/>
        <v>#REF!</v>
      </c>
      <c r="V26" s="243" t="e">
        <f>+T26-U26</f>
        <v>#REF!</v>
      </c>
      <c r="W26" s="244" t="e">
        <f t="shared" si="24"/>
        <v>#REF!</v>
      </c>
      <c r="X26" s="242">
        <f t="shared" si="43"/>
        <v>4.5032000000000005</v>
      </c>
      <c r="Y26" s="243" t="e">
        <f t="shared" si="43"/>
        <v>#REF!</v>
      </c>
      <c r="Z26" s="243" t="e">
        <f t="shared" si="43"/>
        <v>#REF!</v>
      </c>
      <c r="AA26" s="242">
        <f t="shared" si="43"/>
        <v>4.3032000000000004</v>
      </c>
      <c r="AB26" s="243" t="e">
        <f t="shared" si="43"/>
        <v>#REF!</v>
      </c>
      <c r="AC26" s="243" t="e">
        <f t="shared" si="43"/>
        <v>#REF!</v>
      </c>
      <c r="AD26" s="242">
        <f t="shared" si="43"/>
        <v>4.7032000000000007</v>
      </c>
      <c r="AE26" s="245" t="e">
        <f t="shared" si="43"/>
        <v>#REF!</v>
      </c>
      <c r="AF26" s="246" t="e">
        <f t="shared" si="43"/>
        <v>#REF!</v>
      </c>
      <c r="AG26" s="242">
        <f t="shared" si="43"/>
        <v>4.7032000000000007</v>
      </c>
      <c r="AH26" s="243" t="e">
        <f t="shared" si="43"/>
        <v>#REF!</v>
      </c>
      <c r="AI26" s="243" t="e">
        <f t="shared" si="43"/>
        <v>#REF!</v>
      </c>
      <c r="AJ26" s="247">
        <f t="shared" si="43"/>
        <v>4.7000000000000011</v>
      </c>
      <c r="AK26" s="243" t="e">
        <f t="shared" si="43"/>
        <v>#REF!</v>
      </c>
      <c r="AL26" s="243" t="e">
        <f t="shared" si="43"/>
        <v>#REF!</v>
      </c>
      <c r="AM26" s="247">
        <f t="shared" si="43"/>
        <v>4.7000000000000011</v>
      </c>
      <c r="AN26" s="243" t="e">
        <f t="shared" si="43"/>
        <v>#REF!</v>
      </c>
      <c r="AO26" s="243" t="e">
        <f t="shared" si="43"/>
        <v>#REF!</v>
      </c>
      <c r="AP26" s="247">
        <f t="shared" si="43"/>
        <v>4.7000000000000011</v>
      </c>
      <c r="AQ26" s="243" t="e">
        <f t="shared" si="43"/>
        <v>#REF!</v>
      </c>
      <c r="AR26" s="243" t="e">
        <f t="shared" si="43"/>
        <v>#REF!</v>
      </c>
      <c r="AS26" s="247">
        <f t="shared" si="43"/>
        <v>4.7000000000000011</v>
      </c>
      <c r="AT26" s="242" t="e">
        <f t="shared" si="43"/>
        <v>#REF!</v>
      </c>
      <c r="AU26" s="243" t="e">
        <f t="shared" si="43"/>
        <v>#REF!</v>
      </c>
      <c r="AV26" s="242">
        <f t="shared" si="43"/>
        <v>4.7</v>
      </c>
      <c r="AW26" s="243" t="e">
        <f t="shared" si="43"/>
        <v>#REF!</v>
      </c>
      <c r="AX26" s="243" t="e">
        <f t="shared" si="43"/>
        <v>#REF!</v>
      </c>
      <c r="AY26" s="119" t="e">
        <f>+AW26-AX26</f>
        <v>#REF!</v>
      </c>
      <c r="AZ26" s="210" t="e">
        <f t="shared" si="26"/>
        <v>#REF!</v>
      </c>
      <c r="BA26" s="248" t="e">
        <f>SUM(BA13:BA25)</f>
        <v>#REF!</v>
      </c>
      <c r="BB26" s="212" t="e">
        <f>SUM(BB13:BB25)</f>
        <v>#REF!</v>
      </c>
      <c r="BC26" s="101" t="e">
        <f>SUM(BC13:BC25)</f>
        <v>#REF!</v>
      </c>
      <c r="BD26" s="105" t="e">
        <f>+BC26/BB26</f>
        <v>#REF!</v>
      </c>
    </row>
    <row r="27" spans="1:57" ht="15.75" customHeight="1" x14ac:dyDescent="0.25">
      <c r="A27" s="80"/>
      <c r="B27" s="68"/>
      <c r="C27" s="68"/>
      <c r="D27" s="68"/>
      <c r="E27" s="69"/>
      <c r="F27" s="209"/>
      <c r="G27" s="70"/>
      <c r="H27" s="71"/>
      <c r="I27" s="71"/>
      <c r="J27" s="71"/>
      <c r="K27" s="218"/>
      <c r="L27" s="218"/>
      <c r="M27" s="70"/>
      <c r="N27" s="71"/>
      <c r="O27" s="71"/>
      <c r="P27" s="71"/>
      <c r="Q27" s="218"/>
      <c r="R27" s="218"/>
      <c r="S27" s="70"/>
      <c r="T27" s="71"/>
      <c r="U27" s="71"/>
      <c r="V27" s="71"/>
      <c r="W27" s="218"/>
      <c r="X27" s="70"/>
      <c r="Y27" s="71"/>
      <c r="Z27" s="71"/>
      <c r="AA27" s="70"/>
      <c r="AB27" s="71"/>
      <c r="AC27" s="71"/>
      <c r="AD27" s="70"/>
      <c r="AE27" s="89"/>
      <c r="AF27" s="168"/>
      <c r="AG27" s="70"/>
      <c r="AH27" s="71"/>
      <c r="AI27" s="71"/>
      <c r="AJ27" s="88"/>
      <c r="AK27" s="71"/>
      <c r="AL27" s="71"/>
      <c r="AM27" s="88"/>
      <c r="AN27" s="71"/>
      <c r="AO27" s="71"/>
      <c r="AP27" s="88"/>
      <c r="AQ27" s="71"/>
      <c r="AR27" s="71"/>
      <c r="AS27" s="88"/>
      <c r="AT27" s="70"/>
      <c r="AU27" s="71"/>
      <c r="AV27" s="70"/>
      <c r="AW27" s="71"/>
      <c r="AX27" s="71"/>
      <c r="AY27" s="71"/>
      <c r="AZ27" s="213"/>
      <c r="BA27" s="175"/>
      <c r="BB27" s="174"/>
      <c r="BC27" s="115"/>
      <c r="BD27" s="215"/>
    </row>
    <row r="28" spans="1:57" ht="15.75" customHeight="1" x14ac:dyDescent="0.25">
      <c r="A28" s="80" t="s">
        <v>112</v>
      </c>
      <c r="B28" s="80" t="s">
        <v>167</v>
      </c>
      <c r="C28" s="80" t="s">
        <v>133</v>
      </c>
      <c r="D28" s="80" t="s">
        <v>76</v>
      </c>
      <c r="E28" s="81" t="s">
        <v>141</v>
      </c>
      <c r="F28" s="211" t="e">
        <f t="shared" ref="F28:F33" si="45">+BB28</f>
        <v>#REF!</v>
      </c>
      <c r="G28" s="82">
        <v>0.3</v>
      </c>
      <c r="H28" s="83" t="e">
        <f>(SUMIF(#REF!,$A28,#REF!)/60)</f>
        <v>#REF!</v>
      </c>
      <c r="I28" s="83" t="e">
        <f>G28*IF($C28="TA io",$I$92,IF($C28="MH",$I$93,$I$91))*#REF!</f>
        <v>#REF!</v>
      </c>
      <c r="J28" s="83" t="e">
        <f t="shared" ref="J28:J34" si="46">+H28-I28</f>
        <v>#REF!</v>
      </c>
      <c r="K28" s="217" t="e">
        <f t="shared" ref="K28:K34" si="47">+J28/I28</f>
        <v>#REF!</v>
      </c>
      <c r="L28" s="217"/>
      <c r="M28" s="82">
        <v>0.3</v>
      </c>
      <c r="N28" s="83" t="e">
        <f>(SUMIF(#REF!,$A28,#REF!)/60)</f>
        <v>#REF!</v>
      </c>
      <c r="O28" s="83" t="e">
        <f>M28*IF($C28="TA io",$I$92,IF($C28="MH",$I$93,$I$91))*#REF!</f>
        <v>#REF!</v>
      </c>
      <c r="P28" s="83" t="e">
        <f t="shared" ref="P28:P33" si="48">+N28-O28</f>
        <v>#REF!</v>
      </c>
      <c r="Q28" s="217" t="e">
        <f t="shared" ref="Q28:Q33" si="49">+P28/O28</f>
        <v>#REF!</v>
      </c>
      <c r="R28" s="217"/>
      <c r="S28" s="82">
        <v>0.3</v>
      </c>
      <c r="T28" s="83" t="e">
        <f>(SUMIF(#REF!,$A28,#REF!)/60)</f>
        <v>#REF!</v>
      </c>
      <c r="U28" s="83" t="e">
        <f>S28*IF($C28="TA io",$I$92,IF($C28="MH",$I$93,$I$91))*#REF!</f>
        <v>#REF!</v>
      </c>
      <c r="V28" s="83" t="e">
        <f t="shared" ref="V28:V34" si="50">+T28-U28</f>
        <v>#REF!</v>
      </c>
      <c r="W28" s="217" t="e">
        <f t="shared" ref="W28:W34" si="51">+V28/U28</f>
        <v>#REF!</v>
      </c>
      <c r="X28" s="82">
        <v>0.3</v>
      </c>
      <c r="Y28" s="83" t="e">
        <f>(SUMIF(#REF!,$A28,#REF!)/60)</f>
        <v>#REF!</v>
      </c>
      <c r="Z28" s="83" t="e">
        <f>X28*IF($C28="TA io",$I$92,IF($C28="MH",$I$93,$I$91))*#REF!</f>
        <v>#REF!</v>
      </c>
      <c r="AA28" s="82">
        <v>0.3</v>
      </c>
      <c r="AB28" s="83" t="e">
        <f>(SUMIF(#REF!,$A28,#REF!)/60)</f>
        <v>#REF!</v>
      </c>
      <c r="AC28" s="83" t="e">
        <f>AA28*IF($C28="TA io",$I$92,IF($C28="MH",$I$93,$I$91))*#REF!</f>
        <v>#REF!</v>
      </c>
      <c r="AD28" s="82">
        <v>0.3</v>
      </c>
      <c r="AE28" s="85" t="e">
        <f>(SUMIF(#REF!,$A28,#REF!)/60)</f>
        <v>#REF!</v>
      </c>
      <c r="AF28" s="169" t="e">
        <f>AD28*IF($C28="TA io",$I$92,IF($C28="MH",$I$93,$I$91))*#REF!</f>
        <v>#REF!</v>
      </c>
      <c r="AG28" s="82">
        <v>0.3</v>
      </c>
      <c r="AH28" s="83" t="e">
        <f>(SUMIF(#REF!,$A28,#REF!)/60)</f>
        <v>#REF!</v>
      </c>
      <c r="AI28" s="83" t="e">
        <f>AG28*IF($C28="TA io",$I$92,IF($C28="MH",$I$93,$I$91))*#REF!</f>
        <v>#REF!</v>
      </c>
      <c r="AJ28" s="84">
        <v>0.3</v>
      </c>
      <c r="AK28" s="83" t="e">
        <f>(SUMIF(#REF!,$A28,#REF!)/60)</f>
        <v>#REF!</v>
      </c>
      <c r="AL28" s="83" t="e">
        <f>AJ28*IF($C28="TA io",$I$92,IF($C28="MH",$I$93,$I$91))*#REF!</f>
        <v>#REF!</v>
      </c>
      <c r="AM28" s="84">
        <v>0.3</v>
      </c>
      <c r="AN28" s="83" t="e">
        <f>(SUMIF(#REF!,$A28,#REF!)/60)</f>
        <v>#REF!</v>
      </c>
      <c r="AO28" s="83" t="e">
        <f>AM28*IF($C28="TA io",$I$92,IF($C28="MH",$I$93,$I$91))*#REF!</f>
        <v>#REF!</v>
      </c>
      <c r="AP28" s="84">
        <v>0.3</v>
      </c>
      <c r="AQ28" s="83" t="e">
        <f>(SUMIF(#REF!,$A28,#REF!)/60)</f>
        <v>#REF!</v>
      </c>
      <c r="AR28" s="83" t="e">
        <f>AP28*IF($C28="TA io",$I$92,IF($C28="MH",$I$93,$I$91))*#REF!</f>
        <v>#REF!</v>
      </c>
      <c r="AS28" s="84">
        <v>0.3</v>
      </c>
      <c r="AT28" s="82" t="e">
        <f>(SUMIF(#REF!,$A28,#REF!)/60)</f>
        <v>#REF!</v>
      </c>
      <c r="AU28" s="83" t="e">
        <f>AS28*IF($C28="TA io",$I$92,IF($C28="MH",$I$93,$I$91))*#REF!</f>
        <v>#REF!</v>
      </c>
      <c r="AV28" s="82">
        <v>0.3</v>
      </c>
      <c r="AW28" s="83" t="e">
        <f>(SUMIF(#REF!,$A28,#REF!)/60)</f>
        <v>#REF!</v>
      </c>
      <c r="AX28" s="83" t="e">
        <f>AV28*IF($C28="TA io",$I$92,IF($C28="MH",$I$93,$I$91))*#REF!</f>
        <v>#REF!</v>
      </c>
      <c r="AY28" s="119" t="e">
        <f t="shared" ref="AY28:AY29" si="52">+AW28-AX28</f>
        <v>#REF!</v>
      </c>
      <c r="AZ28" s="210" t="e">
        <f t="shared" ref="AZ28:AZ34" si="53">+AY28/AX28</f>
        <v>#REF!</v>
      </c>
      <c r="BA28" s="174" t="e">
        <f t="shared" ref="BA28:BB33" si="54">+H28+N28+T28</f>
        <v>#REF!</v>
      </c>
      <c r="BB28" s="174" t="e">
        <f t="shared" si="54"/>
        <v>#REF!</v>
      </c>
      <c r="BC28" s="101" t="e">
        <f t="shared" si="2"/>
        <v>#REF!</v>
      </c>
      <c r="BD28" s="102" t="e">
        <f t="shared" ref="BD28:BD33" si="55">+BC28/BB28</f>
        <v>#REF!</v>
      </c>
    </row>
    <row r="29" spans="1:57" s="110" customFormat="1" ht="15.75" customHeight="1" x14ac:dyDescent="0.25">
      <c r="A29" s="80" t="s">
        <v>236</v>
      </c>
      <c r="B29" s="80" t="s">
        <v>162</v>
      </c>
      <c r="C29" s="80" t="s">
        <v>133</v>
      </c>
      <c r="D29" s="80" t="s">
        <v>76</v>
      </c>
      <c r="E29" s="81" t="s">
        <v>141</v>
      </c>
      <c r="F29" s="211" t="e">
        <f t="shared" si="45"/>
        <v>#REF!</v>
      </c>
      <c r="G29" s="82">
        <v>0.3</v>
      </c>
      <c r="H29" s="83" t="e">
        <f>(SUMIF(#REF!,$A29,#REF!)/60)</f>
        <v>#REF!</v>
      </c>
      <c r="I29" s="83" t="e">
        <f>G29*IF($C29="TA io",$I$92,IF($C29="MH",$I$93,$I$91))*#REF!</f>
        <v>#REF!</v>
      </c>
      <c r="J29" s="83" t="e">
        <f t="shared" si="46"/>
        <v>#REF!</v>
      </c>
      <c r="K29" s="217" t="e">
        <f t="shared" si="47"/>
        <v>#REF!</v>
      </c>
      <c r="L29" s="217"/>
      <c r="M29" s="82">
        <v>0.3</v>
      </c>
      <c r="N29" s="83" t="e">
        <f>(SUMIF(#REF!,$A29,#REF!)/60)</f>
        <v>#REF!</v>
      </c>
      <c r="O29" s="83" t="e">
        <f>M29*IF($C29="TA io",$I$92,IF($C29="MH",$I$93,$I$91))*#REF!</f>
        <v>#REF!</v>
      </c>
      <c r="P29" s="83" t="e">
        <f t="shared" si="48"/>
        <v>#REF!</v>
      </c>
      <c r="Q29" s="217" t="e">
        <f t="shared" si="49"/>
        <v>#REF!</v>
      </c>
      <c r="R29" s="217"/>
      <c r="S29" s="82">
        <v>0.3</v>
      </c>
      <c r="T29" s="83" t="e">
        <f>(SUMIF(#REF!,$A29,#REF!)/60)</f>
        <v>#REF!</v>
      </c>
      <c r="U29" s="83" t="e">
        <f>S29*IF($C29="TA io",$I$92,IF($C29="MH",$I$93,$I$91))*#REF!</f>
        <v>#REF!</v>
      </c>
      <c r="V29" s="83" t="e">
        <f t="shared" si="50"/>
        <v>#REF!</v>
      </c>
      <c r="W29" s="217" t="e">
        <f t="shared" si="51"/>
        <v>#REF!</v>
      </c>
      <c r="X29" s="82">
        <v>0.3</v>
      </c>
      <c r="Y29" s="83" t="e">
        <f>(SUMIF(#REF!,$A29,#REF!)/60)</f>
        <v>#REF!</v>
      </c>
      <c r="Z29" s="83" t="e">
        <f>X29*IF($C29="TA io",$I$92,IF($C29="MH",$I$93,$I$91))*#REF!</f>
        <v>#REF!</v>
      </c>
      <c r="AA29" s="82">
        <v>0.3</v>
      </c>
      <c r="AB29" s="83" t="e">
        <f>(SUMIF(#REF!,$A29,#REF!)/60)</f>
        <v>#REF!</v>
      </c>
      <c r="AC29" s="83" t="e">
        <f>AA29*IF($C29="TA io",$I$92,IF($C29="MH",$I$93,$I$91))*#REF!</f>
        <v>#REF!</v>
      </c>
      <c r="AD29" s="82">
        <v>0.3</v>
      </c>
      <c r="AE29" s="85" t="e">
        <f>(SUMIF(#REF!,$A29,#REF!)/60)</f>
        <v>#REF!</v>
      </c>
      <c r="AF29" s="169" t="e">
        <f>AD29*IF($C29="TA io",$I$92,IF($C29="MH",$I$93,$I$91))*#REF!</f>
        <v>#REF!</v>
      </c>
      <c r="AG29" s="82">
        <v>0.3</v>
      </c>
      <c r="AH29" s="83" t="e">
        <f>(SUMIF(#REF!,$A29,#REF!)/60)</f>
        <v>#REF!</v>
      </c>
      <c r="AI29" s="83" t="e">
        <f>AG29*IF($C29="TA io",$I$92,IF($C29="MH",$I$93,$I$91))*#REF!</f>
        <v>#REF!</v>
      </c>
      <c r="AJ29" s="84">
        <v>0.3</v>
      </c>
      <c r="AK29" s="83" t="e">
        <f>(SUMIF(#REF!,$A29,#REF!)/60)</f>
        <v>#REF!</v>
      </c>
      <c r="AL29" s="83" t="e">
        <f>AJ29*IF($C29="TA io",$I$92,IF($C29="MH",$I$93,$I$91))*#REF!</f>
        <v>#REF!</v>
      </c>
      <c r="AM29" s="84">
        <v>0.3</v>
      </c>
      <c r="AN29" s="83" t="e">
        <f>(SUMIF(#REF!,$A29,#REF!)/60)</f>
        <v>#REF!</v>
      </c>
      <c r="AO29" s="83" t="e">
        <f>AM29*IF($C29="TA io",$I$92,IF($C29="MH",$I$93,$I$91))*#REF!</f>
        <v>#REF!</v>
      </c>
      <c r="AP29" s="84">
        <v>0.3</v>
      </c>
      <c r="AQ29" s="83" t="e">
        <f>(SUMIF(#REF!,$A29,#REF!)/60)</f>
        <v>#REF!</v>
      </c>
      <c r="AR29" s="83" t="e">
        <f>AP29*IF($C29="TA io",$I$92,IF($C29="MH",$I$93,$I$91))*#REF!</f>
        <v>#REF!</v>
      </c>
      <c r="AS29" s="84">
        <v>0.3</v>
      </c>
      <c r="AT29" s="82" t="e">
        <f>(SUMIF(#REF!,$A29,#REF!)/60)</f>
        <v>#REF!</v>
      </c>
      <c r="AU29" s="83" t="e">
        <f>AS29*IF($C29="TA io",$I$92,IF($C29="MH",$I$93,$I$91))*#REF!</f>
        <v>#REF!</v>
      </c>
      <c r="AV29" s="82">
        <v>0.3</v>
      </c>
      <c r="AW29" s="83" t="e">
        <f>(SUMIF(#REF!,$A29,#REF!)/60)</f>
        <v>#REF!</v>
      </c>
      <c r="AX29" s="83" t="e">
        <f>AV29*IF($C29="TA io",$I$92,IF($C29="MH",$I$93,$I$91))*#REF!</f>
        <v>#REF!</v>
      </c>
      <c r="AY29" s="119" t="e">
        <f t="shared" si="52"/>
        <v>#REF!</v>
      </c>
      <c r="AZ29" s="210" t="e">
        <f t="shared" si="53"/>
        <v>#REF!</v>
      </c>
      <c r="BA29" s="174" t="e">
        <f t="shared" si="54"/>
        <v>#REF!</v>
      </c>
      <c r="BB29" s="174" t="e">
        <f t="shared" si="54"/>
        <v>#REF!</v>
      </c>
      <c r="BC29" s="101" t="e">
        <f t="shared" si="2"/>
        <v>#REF!</v>
      </c>
      <c r="BD29" s="102" t="e">
        <f t="shared" si="55"/>
        <v>#REF!</v>
      </c>
    </row>
    <row r="30" spans="1:57" ht="15.75" customHeight="1" x14ac:dyDescent="0.25">
      <c r="A30" s="80" t="s">
        <v>155</v>
      </c>
      <c r="B30" s="80" t="s">
        <v>165</v>
      </c>
      <c r="C30" s="80" t="s">
        <v>133</v>
      </c>
      <c r="D30" s="80" t="s">
        <v>76</v>
      </c>
      <c r="E30" s="81" t="s">
        <v>141</v>
      </c>
      <c r="F30" s="211" t="e">
        <f t="shared" si="45"/>
        <v>#REF!</v>
      </c>
      <c r="G30" s="82">
        <v>0.6</v>
      </c>
      <c r="H30" s="83" t="e">
        <f>(SUMIF(#REF!,$A30,#REF!)/60)</f>
        <v>#REF!</v>
      </c>
      <c r="I30" s="83" t="e">
        <f>G30*IF($C30="TA io",$I$92,IF($C30="MH",$I$93,$I$91))*#REF!</f>
        <v>#REF!</v>
      </c>
      <c r="J30" s="83" t="e">
        <f t="shared" si="46"/>
        <v>#REF!</v>
      </c>
      <c r="K30" s="217" t="e">
        <f t="shared" si="47"/>
        <v>#REF!</v>
      </c>
      <c r="L30" s="217"/>
      <c r="M30" s="82">
        <v>0.6</v>
      </c>
      <c r="N30" s="83" t="e">
        <f>(SUMIF(#REF!,$A30,#REF!)/60)</f>
        <v>#REF!</v>
      </c>
      <c r="O30" s="83" t="e">
        <f>M30*IF($C30="TA io",$I$92,IF($C30="MH",$I$93,$I$91))*#REF!</f>
        <v>#REF!</v>
      </c>
      <c r="P30" s="83" t="e">
        <f t="shared" si="48"/>
        <v>#REF!</v>
      </c>
      <c r="Q30" s="217" t="e">
        <f t="shared" si="49"/>
        <v>#REF!</v>
      </c>
      <c r="R30" s="217"/>
      <c r="S30" s="82">
        <v>0.6</v>
      </c>
      <c r="T30" s="83" t="e">
        <f>(SUMIF(#REF!,$A30,#REF!)/60)</f>
        <v>#REF!</v>
      </c>
      <c r="U30" s="83" t="e">
        <f>S30*IF($C30="TA io",$I$92,IF($C30="MH",$I$93,$I$91))*#REF!</f>
        <v>#REF!</v>
      </c>
      <c r="V30" s="83" t="e">
        <f t="shared" si="50"/>
        <v>#REF!</v>
      </c>
      <c r="W30" s="217" t="e">
        <f t="shared" si="51"/>
        <v>#REF!</v>
      </c>
      <c r="X30" s="82">
        <v>0.6</v>
      </c>
      <c r="Y30" s="83" t="e">
        <f>(SUMIF(#REF!,$A30,#REF!)/60)</f>
        <v>#REF!</v>
      </c>
      <c r="Z30" s="83" t="e">
        <f>X30*IF($C30="TA io",$I$92,IF($C30="MH",$I$93,$I$91))*#REF!</f>
        <v>#REF!</v>
      </c>
      <c r="AA30" s="82">
        <v>0.6</v>
      </c>
      <c r="AB30" s="83" t="e">
        <f>(SUMIF(#REF!,$A30,#REF!)/60)</f>
        <v>#REF!</v>
      </c>
      <c r="AC30" s="83" t="e">
        <f>AA30*IF($C30="TA io",$I$92,IF($C30="MH",$I$93,$I$91))*#REF!</f>
        <v>#REF!</v>
      </c>
      <c r="AD30" s="82">
        <v>0.6</v>
      </c>
      <c r="AE30" s="85" t="e">
        <f>(SUMIF(#REF!,$A30,#REF!)/60)</f>
        <v>#REF!</v>
      </c>
      <c r="AF30" s="169" t="e">
        <f>AD30*IF($C30="TA io",$I$92,IF($C30="MH",$I$93,$I$91))*#REF!</f>
        <v>#REF!</v>
      </c>
      <c r="AG30" s="82">
        <v>0.6</v>
      </c>
      <c r="AH30" s="83" t="e">
        <f>(SUMIF(#REF!,$A30,#REF!)/60)</f>
        <v>#REF!</v>
      </c>
      <c r="AI30" s="83" t="e">
        <f>AG30*IF($C30="TA io",$I$92,IF($C30="MH",$I$93,$I$91))*#REF!</f>
        <v>#REF!</v>
      </c>
      <c r="AJ30" s="84">
        <v>0.6</v>
      </c>
      <c r="AK30" s="83" t="e">
        <f>(SUMIF(#REF!,$A30,#REF!)/60)</f>
        <v>#REF!</v>
      </c>
      <c r="AL30" s="83" t="e">
        <f>AJ30*IF($C30="TA io",$I$92,IF($C30="MH",$I$93,$I$91))*#REF!</f>
        <v>#REF!</v>
      </c>
      <c r="AM30" s="84">
        <v>0.6</v>
      </c>
      <c r="AN30" s="83" t="e">
        <f>(SUMIF(#REF!,$A30,#REF!)/60)</f>
        <v>#REF!</v>
      </c>
      <c r="AO30" s="83" t="e">
        <f>AM30*IF($C30="TA io",$I$92,IF($C30="MH",$I$93,$I$91))*#REF!</f>
        <v>#REF!</v>
      </c>
      <c r="AP30" s="84">
        <v>0.6</v>
      </c>
      <c r="AQ30" s="83" t="e">
        <f>(SUMIF(#REF!,$A30,#REF!)/60)</f>
        <v>#REF!</v>
      </c>
      <c r="AR30" s="83" t="e">
        <f>AP30*IF($C30="TA io",$I$92,IF($C30="MH",$I$93,$I$91))*#REF!</f>
        <v>#REF!</v>
      </c>
      <c r="AS30" s="84">
        <v>0.6</v>
      </c>
      <c r="AT30" s="82" t="e">
        <f>(SUMIF(#REF!,$A30,#REF!)/60)</f>
        <v>#REF!</v>
      </c>
      <c r="AU30" s="83" t="e">
        <f>AS30*IF($C30="TA io",$I$92,IF($C30="MH",$I$93,$I$91))*#REF!</f>
        <v>#REF!</v>
      </c>
      <c r="AV30" s="82">
        <v>0.6</v>
      </c>
      <c r="AW30" s="83" t="e">
        <f>(SUMIF(#REF!,$A30,#REF!)/60)</f>
        <v>#REF!</v>
      </c>
      <c r="AX30" s="83" t="e">
        <f>AV30*IF($C30="TA io",$I$92,IF($C30="MH",$I$93,$I$91))*#REF!</f>
        <v>#REF!</v>
      </c>
      <c r="AY30" s="119" t="e">
        <f>+AW30-AX30</f>
        <v>#REF!</v>
      </c>
      <c r="AZ30" s="210" t="e">
        <f t="shared" si="53"/>
        <v>#REF!</v>
      </c>
      <c r="BA30" s="174" t="e">
        <f t="shared" si="54"/>
        <v>#REF!</v>
      </c>
      <c r="BB30" s="174" t="e">
        <f t="shared" si="54"/>
        <v>#REF!</v>
      </c>
      <c r="BC30" s="101" t="e">
        <f t="shared" si="2"/>
        <v>#REF!</v>
      </c>
      <c r="BD30" s="102" t="e">
        <f t="shared" si="55"/>
        <v>#REF!</v>
      </c>
    </row>
    <row r="31" spans="1:57" ht="15.75" customHeight="1" x14ac:dyDescent="0.25">
      <c r="A31" s="80" t="s">
        <v>1858</v>
      </c>
      <c r="B31" s="80" t="s">
        <v>1901</v>
      </c>
      <c r="C31" s="80" t="s">
        <v>133</v>
      </c>
      <c r="D31" s="80" t="s">
        <v>76</v>
      </c>
      <c r="E31" s="81" t="s">
        <v>141</v>
      </c>
      <c r="F31" s="211" t="e">
        <f t="shared" si="45"/>
        <v>#REF!</v>
      </c>
      <c r="G31" s="82">
        <v>0.2</v>
      </c>
      <c r="H31" s="83" t="e">
        <f>(SUMIF(#REF!,$A31,#REF!)/60)</f>
        <v>#REF!</v>
      </c>
      <c r="I31" s="83" t="e">
        <f>G31*IF($C31="TA io",$I$92,IF($C31="MH",$I$93,$I$91))*#REF!</f>
        <v>#REF!</v>
      </c>
      <c r="J31" s="83" t="e">
        <f t="shared" si="46"/>
        <v>#REF!</v>
      </c>
      <c r="K31" s="217" t="e">
        <f t="shared" si="47"/>
        <v>#REF!</v>
      </c>
      <c r="L31" s="217"/>
      <c r="M31" s="82">
        <v>0</v>
      </c>
      <c r="N31" s="83" t="e">
        <f>(SUMIF(#REF!,$A31,#REF!)/60)</f>
        <v>#REF!</v>
      </c>
      <c r="O31" s="83" t="e">
        <f>M31*IF($C31="TA io",$I$92,IF($C31="MH",$I$93,$I$91))*#REF!</f>
        <v>#REF!</v>
      </c>
      <c r="P31" s="83" t="e">
        <f t="shared" si="48"/>
        <v>#REF!</v>
      </c>
      <c r="Q31" s="217" t="e">
        <f t="shared" si="49"/>
        <v>#REF!</v>
      </c>
      <c r="R31" s="217"/>
      <c r="S31" s="82"/>
      <c r="T31" s="83" t="e">
        <f>(SUMIF(#REF!,$A31,#REF!)/60)</f>
        <v>#REF!</v>
      </c>
      <c r="U31" s="83" t="e">
        <f>S31*IF($C31="TA io",$I$92,IF($C31="MH",$I$93,$I$91))*#REF!</f>
        <v>#REF!</v>
      </c>
      <c r="V31" s="83" t="e">
        <f t="shared" si="50"/>
        <v>#REF!</v>
      </c>
      <c r="W31" s="217" t="e">
        <f t="shared" si="51"/>
        <v>#REF!</v>
      </c>
      <c r="X31" s="82">
        <v>0</v>
      </c>
      <c r="Y31" s="83" t="e">
        <f>(SUMIF(#REF!,$A31,#REF!)/60)</f>
        <v>#REF!</v>
      </c>
      <c r="Z31" s="83" t="e">
        <f>X31*IF($C31="TA io",$I$92,IF($C31="MH",$I$93,$I$91))*#REF!</f>
        <v>#REF!</v>
      </c>
      <c r="AA31" s="82"/>
      <c r="AB31" s="83" t="e">
        <f>(SUMIF(#REF!,$A31,#REF!)/60)</f>
        <v>#REF!</v>
      </c>
      <c r="AC31" s="83" t="e">
        <f>AA31*IF($C31="TA io",$I$92,IF($C31="MH",$I$93,$I$91))*#REF!</f>
        <v>#REF!</v>
      </c>
      <c r="AD31" s="82"/>
      <c r="AE31" s="85" t="e">
        <f>(SUMIF(#REF!,$A31,#REF!)/60)</f>
        <v>#REF!</v>
      </c>
      <c r="AF31" s="169" t="e">
        <f>AD31*IF($C31="TA io",$I$92,IF($C31="MH",$I$93,$I$91))*#REF!</f>
        <v>#REF!</v>
      </c>
      <c r="AG31" s="82"/>
      <c r="AH31" s="83" t="e">
        <f>(SUMIF(#REF!,$A31,#REF!)/60)</f>
        <v>#REF!</v>
      </c>
      <c r="AI31" s="83" t="e">
        <f>AG31*IF($C31="TA io",$I$92,IF($C31="MH",$I$93,$I$91))*#REF!</f>
        <v>#REF!</v>
      </c>
      <c r="AJ31" s="84"/>
      <c r="AK31" s="83" t="e">
        <f>(SUMIF(#REF!,$A31,#REF!)/60)</f>
        <v>#REF!</v>
      </c>
      <c r="AL31" s="83" t="e">
        <f>AJ31*IF($C31="TA io",$I$92,IF($C31="MH",$I$93,$I$91))*#REF!</f>
        <v>#REF!</v>
      </c>
      <c r="AM31" s="84"/>
      <c r="AN31" s="83" t="e">
        <f>(SUMIF(#REF!,$A31,#REF!)/60)</f>
        <v>#REF!</v>
      </c>
      <c r="AO31" s="83" t="e">
        <f>AM31*IF($C31="TA io",$I$92,IF($C31="MH",$I$93,$I$91))*#REF!</f>
        <v>#REF!</v>
      </c>
      <c r="AP31" s="84"/>
      <c r="AQ31" s="83" t="e">
        <f>(SUMIF(#REF!,$A31,#REF!)/60)</f>
        <v>#REF!</v>
      </c>
      <c r="AR31" s="83" t="e">
        <f>AP31*IF($C31="TA io",$I$92,IF($C31="MH",$I$93,$I$91))*#REF!</f>
        <v>#REF!</v>
      </c>
      <c r="AS31" s="84"/>
      <c r="AT31" s="82" t="e">
        <f>(SUMIF(#REF!,$A31,#REF!)/60)</f>
        <v>#REF!</v>
      </c>
      <c r="AU31" s="83" t="e">
        <f>AS31*IF($C31="TA io",$I$92,IF($C31="MH",$I$93,$I$91))*#REF!</f>
        <v>#REF!</v>
      </c>
      <c r="AV31" s="82"/>
      <c r="AW31" s="83" t="e">
        <f>(SUMIF(#REF!,$A31,#REF!)/60)</f>
        <v>#REF!</v>
      </c>
      <c r="AX31" s="83" t="e">
        <f>AV31*IF($C31="TA io",$I$92,IF($C31="MH",$I$93,$I$91))*#REF!</f>
        <v>#REF!</v>
      </c>
      <c r="AY31" s="119" t="e">
        <f t="shared" ref="AY31:AY33" si="56">+AW31-AX31</f>
        <v>#REF!</v>
      </c>
      <c r="AZ31" s="210" t="e">
        <f t="shared" si="53"/>
        <v>#REF!</v>
      </c>
      <c r="BA31" s="174" t="e">
        <f t="shared" si="54"/>
        <v>#REF!</v>
      </c>
      <c r="BB31" s="174" t="e">
        <f t="shared" si="54"/>
        <v>#REF!</v>
      </c>
      <c r="BC31" s="101" t="e">
        <f t="shared" si="2"/>
        <v>#REF!</v>
      </c>
      <c r="BD31" s="102" t="e">
        <f>+BC31/BB31</f>
        <v>#REF!</v>
      </c>
    </row>
    <row r="32" spans="1:57" ht="15.75" customHeight="1" x14ac:dyDescent="0.25">
      <c r="A32" s="80" t="s">
        <v>1896</v>
      </c>
      <c r="B32" s="80" t="s">
        <v>1897</v>
      </c>
      <c r="C32" s="80" t="s">
        <v>450</v>
      </c>
      <c r="D32" s="80" t="s">
        <v>889</v>
      </c>
      <c r="E32" s="81" t="s">
        <v>142</v>
      </c>
      <c r="F32" s="211" t="e">
        <f t="shared" si="45"/>
        <v>#REF!</v>
      </c>
      <c r="G32" s="82">
        <v>0.2</v>
      </c>
      <c r="H32" s="83" t="e">
        <f>(SUMIF(#REF!,$A32,#REF!)/60)</f>
        <v>#REF!</v>
      </c>
      <c r="I32" s="83" t="e">
        <f>G32*IF($C32="TA io",$I$92,IF($C32="MH",$I$93,$I$91))*#REF!</f>
        <v>#REF!</v>
      </c>
      <c r="J32" s="83" t="e">
        <f t="shared" si="46"/>
        <v>#REF!</v>
      </c>
      <c r="K32" s="217" t="e">
        <f t="shared" si="47"/>
        <v>#REF!</v>
      </c>
      <c r="L32" s="217" t="s">
        <v>1921</v>
      </c>
      <c r="M32" s="82">
        <v>0.2</v>
      </c>
      <c r="N32" s="83" t="e">
        <f>(SUMIF(#REF!,$A32,#REF!)/60)</f>
        <v>#REF!</v>
      </c>
      <c r="O32" s="83" t="e">
        <f>M32*IF($C32="TA io",$I$92,IF($C32="MH",$I$93,$I$91))*#REF!</f>
        <v>#REF!</v>
      </c>
      <c r="P32" s="83" t="e">
        <f t="shared" si="48"/>
        <v>#REF!</v>
      </c>
      <c r="Q32" s="217" t="e">
        <f t="shared" si="49"/>
        <v>#REF!</v>
      </c>
      <c r="R32" s="217"/>
      <c r="S32" s="82">
        <v>0.2</v>
      </c>
      <c r="T32" s="83" t="e">
        <f>(SUMIF(#REF!,$A32,#REF!)/60)</f>
        <v>#REF!</v>
      </c>
      <c r="U32" s="83" t="e">
        <f>S32*IF($C32="TA io",$I$92,IF($C32="MH",$I$93,$I$91))*#REF!</f>
        <v>#REF!</v>
      </c>
      <c r="V32" s="83" t="e">
        <f t="shared" si="50"/>
        <v>#REF!</v>
      </c>
      <c r="W32" s="217" t="e">
        <f t="shared" si="51"/>
        <v>#REF!</v>
      </c>
      <c r="X32" s="82"/>
      <c r="Y32" s="83"/>
      <c r="Z32" s="83"/>
      <c r="AA32" s="82"/>
      <c r="AB32" s="83"/>
      <c r="AC32" s="83"/>
      <c r="AD32" s="82"/>
      <c r="AE32" s="85"/>
      <c r="AF32" s="169"/>
      <c r="AG32" s="82"/>
      <c r="AH32" s="83"/>
      <c r="AI32" s="83"/>
      <c r="AJ32" s="84"/>
      <c r="AK32" s="83"/>
      <c r="AL32" s="83"/>
      <c r="AM32" s="84">
        <v>0.05</v>
      </c>
      <c r="AN32" s="83" t="e">
        <f>(SUMIF(#REF!,$A32,#REF!)/60)</f>
        <v>#REF!</v>
      </c>
      <c r="AO32" s="83" t="e">
        <f>AM32*IF($C32="TA io",$I$92,IF($C32="MH",$I$93,$I$91))*#REF!</f>
        <v>#REF!</v>
      </c>
      <c r="AP32" s="84">
        <v>0.2</v>
      </c>
      <c r="AQ32" s="83" t="e">
        <f>(SUMIF(#REF!,$A32,#REF!)/60)</f>
        <v>#REF!</v>
      </c>
      <c r="AR32" s="83" t="e">
        <f>AP32*IF($C32="TA io",$I$92,IF($C32="MH",$I$93,$I$91))*#REF!</f>
        <v>#REF!</v>
      </c>
      <c r="AS32" s="84">
        <v>0.2</v>
      </c>
      <c r="AT32" s="82" t="e">
        <f>(SUMIF(#REF!,$A32,#REF!)/60)</f>
        <v>#REF!</v>
      </c>
      <c r="AU32" s="83" t="e">
        <f>AS32*IF($C32="TA io",$I$92,IF($C32="MH",$I$93,$I$91))*#REF!</f>
        <v>#REF!</v>
      </c>
      <c r="AV32" s="82">
        <v>0.2</v>
      </c>
      <c r="AW32" s="83" t="e">
        <f>(SUMIF(#REF!,$A32,#REF!)/60)</f>
        <v>#REF!</v>
      </c>
      <c r="AX32" s="83" t="e">
        <f>AV32*IF($C32="TA io",$I$92,IF($C32="MH",$I$93,$I$91))*#REF!</f>
        <v>#REF!</v>
      </c>
      <c r="AY32" s="119" t="e">
        <f t="shared" si="56"/>
        <v>#REF!</v>
      </c>
      <c r="AZ32" s="210" t="e">
        <f t="shared" si="53"/>
        <v>#REF!</v>
      </c>
      <c r="BA32" s="174" t="e">
        <f t="shared" si="54"/>
        <v>#REF!</v>
      </c>
      <c r="BB32" s="174" t="e">
        <f t="shared" si="54"/>
        <v>#REF!</v>
      </c>
      <c r="BC32" s="101" t="e">
        <f t="shared" si="2"/>
        <v>#REF!</v>
      </c>
      <c r="BD32" s="102" t="e">
        <f t="shared" ref="BD32" si="57">+BC32/BB32</f>
        <v>#REF!</v>
      </c>
      <c r="BE32" s="73" t="s">
        <v>1938</v>
      </c>
    </row>
    <row r="33" spans="1:56" ht="15.75" customHeight="1" x14ac:dyDescent="0.25">
      <c r="A33" s="80" t="s">
        <v>1911</v>
      </c>
      <c r="B33" s="80" t="s">
        <v>1912</v>
      </c>
      <c r="C33" s="80" t="s">
        <v>450</v>
      </c>
      <c r="D33" s="80" t="s">
        <v>889</v>
      </c>
      <c r="E33" s="81" t="s">
        <v>142</v>
      </c>
      <c r="F33" s="211" t="e">
        <f t="shared" si="45"/>
        <v>#REF!</v>
      </c>
      <c r="G33" s="82"/>
      <c r="H33" s="83" t="e">
        <f>(SUMIF(#REF!,$A33,#REF!)/60)</f>
        <v>#REF!</v>
      </c>
      <c r="I33" s="83" t="e">
        <f>G33*IF($C33="TA io",$I$92,IF($C33="MH",$I$93,$I$91))*#REF!</f>
        <v>#REF!</v>
      </c>
      <c r="J33" s="83" t="e">
        <f t="shared" si="46"/>
        <v>#REF!</v>
      </c>
      <c r="K33" s="217" t="e">
        <f t="shared" si="47"/>
        <v>#REF!</v>
      </c>
      <c r="L33" s="217"/>
      <c r="M33" s="82">
        <v>0</v>
      </c>
      <c r="N33" s="83" t="e">
        <f>(SUMIF(#REF!,$A33,#REF!)/60)</f>
        <v>#REF!</v>
      </c>
      <c r="O33" s="83" t="e">
        <f>M33*IF($C33="TA io",$I$92,IF($C33="MH",$I$93,$I$91))*#REF!</f>
        <v>#REF!</v>
      </c>
      <c r="P33" s="83" t="e">
        <f t="shared" si="48"/>
        <v>#REF!</v>
      </c>
      <c r="Q33" s="217" t="e">
        <f t="shared" si="49"/>
        <v>#REF!</v>
      </c>
      <c r="R33" s="217"/>
      <c r="S33" s="82"/>
      <c r="T33" s="83" t="e">
        <f>(SUMIF(#REF!,$A33,#REF!)/60)</f>
        <v>#REF!</v>
      </c>
      <c r="U33" s="83" t="e">
        <f>S33*IF($C33="TA io",$I$92,IF($C33="MH",$I$93,$I$91))*#REF!</f>
        <v>#REF!</v>
      </c>
      <c r="V33" s="83" t="e">
        <f t="shared" si="50"/>
        <v>#REF!</v>
      </c>
      <c r="W33" s="217" t="e">
        <f t="shared" si="51"/>
        <v>#REF!</v>
      </c>
      <c r="X33" s="82">
        <v>0.2</v>
      </c>
      <c r="Y33" s="83" t="e">
        <f>(SUMIF(#REF!,$A33,#REF!)/60)</f>
        <v>#REF!</v>
      </c>
      <c r="Z33" s="83" t="e">
        <f>X33*IF($C33="TA io",$I$92,IF($C33="MH",$I$93,$I$91))*#REF!</f>
        <v>#REF!</v>
      </c>
      <c r="AA33" s="82">
        <v>0.2</v>
      </c>
      <c r="AB33" s="83" t="e">
        <f>(SUMIF(#REF!,$A33,#REF!)/60)</f>
        <v>#REF!</v>
      </c>
      <c r="AC33" s="83" t="e">
        <f>AA33*IF($C33="TA io",$I$92,IF($C33="MH",$I$93,$I$91))*#REF!</f>
        <v>#REF!</v>
      </c>
      <c r="AD33" s="82">
        <v>0.2</v>
      </c>
      <c r="AE33" s="85" t="e">
        <f>(SUMIF(#REF!,$A33,#REF!)/60)</f>
        <v>#REF!</v>
      </c>
      <c r="AF33" s="169" t="e">
        <f>AD33*IF($C33="TA io",$I$92,IF($C33="MH",$I$93,$I$91))*#REF!</f>
        <v>#REF!</v>
      </c>
      <c r="AG33" s="82">
        <v>0.2</v>
      </c>
      <c r="AH33" s="83" t="e">
        <f>(SUMIF(#REF!,$A33,#REF!)/60)</f>
        <v>#REF!</v>
      </c>
      <c r="AI33" s="83" t="e">
        <f>AG33*IF($C33="TA io",$I$92,IF($C33="MH",$I$93,$I$91))*#REF!</f>
        <v>#REF!</v>
      </c>
      <c r="AJ33" s="84">
        <v>0.2</v>
      </c>
      <c r="AK33" s="83" t="e">
        <f>(SUMIF(#REF!,$A33,#REF!)/60)</f>
        <v>#REF!</v>
      </c>
      <c r="AL33" s="83" t="e">
        <f>AJ33*IF($C33="TA io",$I$92,IF($C33="MH",$I$93,$I$91))*#REF!</f>
        <v>#REF!</v>
      </c>
      <c r="AM33" s="84">
        <v>0.2</v>
      </c>
      <c r="AN33" s="83" t="e">
        <f>(SUMIF(#REF!,$A33,#REF!)/60)</f>
        <v>#REF!</v>
      </c>
      <c r="AO33" s="83" t="e">
        <f>AM33*IF($C33="TA io",$I$92,IF($C33="MH",$I$93,$I$91))*#REF!</f>
        <v>#REF!</v>
      </c>
      <c r="AP33" s="84">
        <v>0.2</v>
      </c>
      <c r="AQ33" s="83" t="e">
        <f>(SUMIF(#REF!,$A33,#REF!)/60)</f>
        <v>#REF!</v>
      </c>
      <c r="AR33" s="83" t="e">
        <f>AP33*IF($C33="TA io",$I$92,IF($C33="MH",$I$93,$I$91))*#REF!</f>
        <v>#REF!</v>
      </c>
      <c r="AS33" s="84">
        <v>0.2</v>
      </c>
      <c r="AT33" s="82" t="e">
        <f>(SUMIF(#REF!,$A33,#REF!)/60)</f>
        <v>#REF!</v>
      </c>
      <c r="AU33" s="83" t="e">
        <f>AS33*IF($C33="TA io",$I$92,IF($C33="MH",$I$93,$I$91))*#REF!</f>
        <v>#REF!</v>
      </c>
      <c r="AV33" s="82">
        <v>0.2</v>
      </c>
      <c r="AW33" s="83" t="e">
        <f>(SUMIF(#REF!,$A33,#REF!)/60)</f>
        <v>#REF!</v>
      </c>
      <c r="AX33" s="83" t="e">
        <f>AV33*IF($C33="TA io",$I$92,IF($C33="MH",$I$93,$I$91))*#REF!</f>
        <v>#REF!</v>
      </c>
      <c r="AY33" s="119" t="e">
        <f t="shared" si="56"/>
        <v>#REF!</v>
      </c>
      <c r="AZ33" s="210" t="e">
        <f t="shared" si="53"/>
        <v>#REF!</v>
      </c>
      <c r="BA33" s="174" t="e">
        <f t="shared" si="54"/>
        <v>#REF!</v>
      </c>
      <c r="BB33" s="174" t="e">
        <f t="shared" si="54"/>
        <v>#REF!</v>
      </c>
      <c r="BC33" s="101" t="e">
        <f t="shared" ref="BC33" si="58">+BA33-BB33</f>
        <v>#REF!</v>
      </c>
      <c r="BD33" s="102" t="e">
        <f t="shared" si="55"/>
        <v>#REF!</v>
      </c>
    </row>
    <row r="34" spans="1:56" ht="15.75" customHeight="1" x14ac:dyDescent="0.25">
      <c r="A34" s="80"/>
      <c r="B34" s="80"/>
      <c r="C34" s="80"/>
      <c r="D34" s="80"/>
      <c r="E34" s="81"/>
      <c r="F34" s="211"/>
      <c r="G34" s="112">
        <f t="shared" ref="G34:AX34" si="59">SUM(G28:G33)</f>
        <v>1.5999999999999999</v>
      </c>
      <c r="H34" s="92" t="e">
        <f t="shared" si="59"/>
        <v>#REF!</v>
      </c>
      <c r="I34" s="92" t="e">
        <f t="shared" si="59"/>
        <v>#REF!</v>
      </c>
      <c r="J34" s="92" t="e">
        <f t="shared" si="46"/>
        <v>#REF!</v>
      </c>
      <c r="K34" s="93" t="e">
        <f t="shared" si="47"/>
        <v>#REF!</v>
      </c>
      <c r="L34" s="93"/>
      <c r="M34" s="112">
        <f t="shared" si="59"/>
        <v>1.4</v>
      </c>
      <c r="N34" s="92" t="e">
        <f t="shared" si="59"/>
        <v>#REF!</v>
      </c>
      <c r="O34" s="92" t="e">
        <f t="shared" si="59"/>
        <v>#REF!</v>
      </c>
      <c r="P34" s="92" t="e">
        <f t="shared" ref="P34" si="60">+N34-O34</f>
        <v>#REF!</v>
      </c>
      <c r="Q34" s="93" t="e">
        <f t="shared" ref="Q34" si="61">+P34/O34</f>
        <v>#REF!</v>
      </c>
      <c r="R34" s="93"/>
      <c r="S34" s="112">
        <f t="shared" si="59"/>
        <v>1.4</v>
      </c>
      <c r="T34" s="92" t="e">
        <f t="shared" si="59"/>
        <v>#REF!</v>
      </c>
      <c r="U34" s="92" t="e">
        <f t="shared" si="59"/>
        <v>#REF!</v>
      </c>
      <c r="V34" s="92" t="e">
        <f t="shared" si="50"/>
        <v>#REF!</v>
      </c>
      <c r="W34" s="93" t="e">
        <f t="shared" si="51"/>
        <v>#REF!</v>
      </c>
      <c r="X34" s="112">
        <f t="shared" si="59"/>
        <v>1.4</v>
      </c>
      <c r="Y34" s="92" t="e">
        <f t="shared" si="59"/>
        <v>#REF!</v>
      </c>
      <c r="Z34" s="92" t="e">
        <f t="shared" si="59"/>
        <v>#REF!</v>
      </c>
      <c r="AA34" s="112">
        <f t="shared" si="59"/>
        <v>1.4</v>
      </c>
      <c r="AB34" s="92" t="e">
        <f t="shared" si="59"/>
        <v>#REF!</v>
      </c>
      <c r="AC34" s="92" t="e">
        <f t="shared" si="59"/>
        <v>#REF!</v>
      </c>
      <c r="AD34" s="112">
        <f t="shared" si="59"/>
        <v>1.4</v>
      </c>
      <c r="AE34" s="176" t="e">
        <f t="shared" si="59"/>
        <v>#REF!</v>
      </c>
      <c r="AF34" s="177" t="e">
        <f t="shared" si="59"/>
        <v>#REF!</v>
      </c>
      <c r="AG34" s="112">
        <f t="shared" si="59"/>
        <v>1.4</v>
      </c>
      <c r="AH34" s="92" t="e">
        <f t="shared" si="59"/>
        <v>#REF!</v>
      </c>
      <c r="AI34" s="92" t="e">
        <f t="shared" si="59"/>
        <v>#REF!</v>
      </c>
      <c r="AJ34" s="74">
        <f t="shared" si="59"/>
        <v>1.4</v>
      </c>
      <c r="AK34" s="92" t="e">
        <f t="shared" si="59"/>
        <v>#REF!</v>
      </c>
      <c r="AL34" s="92" t="e">
        <f t="shared" si="59"/>
        <v>#REF!</v>
      </c>
      <c r="AM34" s="74">
        <f t="shared" si="59"/>
        <v>1.45</v>
      </c>
      <c r="AN34" s="92" t="e">
        <f t="shared" si="59"/>
        <v>#REF!</v>
      </c>
      <c r="AO34" s="92" t="e">
        <f t="shared" si="59"/>
        <v>#REF!</v>
      </c>
      <c r="AP34" s="74">
        <f t="shared" si="59"/>
        <v>1.5999999999999999</v>
      </c>
      <c r="AQ34" s="92" t="e">
        <f t="shared" si="59"/>
        <v>#REF!</v>
      </c>
      <c r="AR34" s="92" t="e">
        <f t="shared" si="59"/>
        <v>#REF!</v>
      </c>
      <c r="AS34" s="74">
        <f t="shared" si="59"/>
        <v>1.5999999999999999</v>
      </c>
      <c r="AT34" s="112" t="e">
        <f t="shared" si="59"/>
        <v>#REF!</v>
      </c>
      <c r="AU34" s="92" t="e">
        <f t="shared" si="59"/>
        <v>#REF!</v>
      </c>
      <c r="AV34" s="112">
        <f t="shared" si="59"/>
        <v>1.5999999999999999</v>
      </c>
      <c r="AW34" s="92" t="e">
        <f t="shared" si="59"/>
        <v>#REF!</v>
      </c>
      <c r="AX34" s="92" t="e">
        <f t="shared" si="59"/>
        <v>#REF!</v>
      </c>
      <c r="AY34" s="119" t="e">
        <f>+AW34-AX34</f>
        <v>#REF!</v>
      </c>
      <c r="AZ34" s="210" t="e">
        <f t="shared" si="53"/>
        <v>#REF!</v>
      </c>
      <c r="BA34" s="212" t="e">
        <f>SUM(BA28:BA33)</f>
        <v>#REF!</v>
      </c>
      <c r="BB34" s="212" t="e">
        <f>SUM(BB28:BB33)</f>
        <v>#REF!</v>
      </c>
      <c r="BC34" s="101" t="e">
        <f>SUM(BC28:BC33)</f>
        <v>#REF!</v>
      </c>
      <c r="BD34" s="102" t="e">
        <f>+BC34/BB34</f>
        <v>#REF!</v>
      </c>
    </row>
    <row r="35" spans="1:56" ht="15.75" customHeight="1" x14ac:dyDescent="0.25">
      <c r="A35" s="80"/>
      <c r="B35" s="80"/>
      <c r="C35" s="80"/>
      <c r="D35" s="80"/>
      <c r="E35" s="81"/>
      <c r="F35" s="211"/>
      <c r="G35" s="82"/>
      <c r="H35" s="83"/>
      <c r="I35" s="83"/>
      <c r="J35" s="83"/>
      <c r="K35" s="217"/>
      <c r="L35" s="217"/>
      <c r="M35" s="82"/>
      <c r="N35" s="83"/>
      <c r="O35" s="83"/>
      <c r="P35" s="83"/>
      <c r="Q35" s="217"/>
      <c r="R35" s="217"/>
      <c r="S35" s="82"/>
      <c r="T35" s="83"/>
      <c r="U35" s="83"/>
      <c r="V35" s="83"/>
      <c r="W35" s="217"/>
      <c r="X35" s="82"/>
      <c r="Y35" s="83"/>
      <c r="Z35" s="83"/>
      <c r="AA35" s="82"/>
      <c r="AB35" s="83"/>
      <c r="AC35" s="83"/>
      <c r="AD35" s="82"/>
      <c r="AE35" s="85"/>
      <c r="AF35" s="169"/>
      <c r="AG35" s="82"/>
      <c r="AH35" s="83"/>
      <c r="AI35" s="83"/>
      <c r="AJ35" s="84"/>
      <c r="AK35" s="83"/>
      <c r="AL35" s="83"/>
      <c r="AM35" s="84"/>
      <c r="AN35" s="83"/>
      <c r="AO35" s="83"/>
      <c r="AP35" s="84"/>
      <c r="AQ35" s="83"/>
      <c r="AR35" s="83"/>
      <c r="AS35" s="84"/>
      <c r="AT35" s="82"/>
      <c r="AU35" s="83"/>
      <c r="AV35" s="82"/>
      <c r="AW35" s="83"/>
      <c r="AX35" s="83"/>
      <c r="AY35" s="83"/>
      <c r="AZ35" s="213"/>
      <c r="BA35" s="174"/>
      <c r="BB35" s="174"/>
      <c r="BC35" s="115"/>
      <c r="BD35" s="214"/>
    </row>
    <row r="36" spans="1:56" ht="15.75" customHeight="1" x14ac:dyDescent="0.25">
      <c r="A36" s="80" t="s">
        <v>256</v>
      </c>
      <c r="B36" s="80" t="s">
        <v>260</v>
      </c>
      <c r="C36" s="80" t="s">
        <v>133</v>
      </c>
      <c r="D36" s="80" t="s">
        <v>261</v>
      </c>
      <c r="E36" s="81" t="s">
        <v>261</v>
      </c>
      <c r="F36" s="211" t="e">
        <f t="shared" ref="F36" si="62">+BB36</f>
        <v>#REF!</v>
      </c>
      <c r="G36" s="112">
        <v>0.2</v>
      </c>
      <c r="H36" s="92" t="e">
        <f>(SUMIF(#REF!,$A36,#REF!)/60)</f>
        <v>#REF!</v>
      </c>
      <c r="I36" s="92" t="e">
        <f>G36*IF($C36="TA io",$I$92,IF($C36="MH",$I$93,$I$91))*#REF!</f>
        <v>#REF!</v>
      </c>
      <c r="J36" s="92" t="e">
        <f t="shared" ref="J36" si="63">+H36-I36</f>
        <v>#REF!</v>
      </c>
      <c r="K36" s="93" t="e">
        <f t="shared" ref="K36" si="64">+J36/I36</f>
        <v>#REF!</v>
      </c>
      <c r="L36" s="93"/>
      <c r="M36" s="112">
        <v>0.2</v>
      </c>
      <c r="N36" s="92" t="e">
        <f>(SUMIF(#REF!,$A36,#REF!)/60)</f>
        <v>#REF!</v>
      </c>
      <c r="O36" s="92" t="e">
        <f>M36*IF($C36="TA io",$I$92,IF($C36="MH",$I$93,$I$91))*#REF!</f>
        <v>#REF!</v>
      </c>
      <c r="P36" s="92" t="e">
        <f>+N36-O36</f>
        <v>#REF!</v>
      </c>
      <c r="Q36" s="93" t="e">
        <f>+P36/O36</f>
        <v>#REF!</v>
      </c>
      <c r="R36" s="93"/>
      <c r="S36" s="112">
        <v>0.2</v>
      </c>
      <c r="T36" s="92" t="e">
        <f>(SUMIF(#REF!,$A36,#REF!)/60)</f>
        <v>#REF!</v>
      </c>
      <c r="U36" s="92" t="e">
        <f>S36*IF($C36="TA io",$I$92,IF($C36="MH",$I$93,$I$91))*#REF!</f>
        <v>#REF!</v>
      </c>
      <c r="V36" s="92" t="e">
        <f>+T36-U36</f>
        <v>#REF!</v>
      </c>
      <c r="W36" s="93" t="e">
        <f>+V36/U36</f>
        <v>#REF!</v>
      </c>
      <c r="X36" s="112">
        <v>0.2</v>
      </c>
      <c r="Y36" s="92" t="e">
        <f>(SUMIF(#REF!,$A36,#REF!)/60)</f>
        <v>#REF!</v>
      </c>
      <c r="Z36" s="92" t="e">
        <f>X36*IF($C36="TA io",$I$92,IF($C36="MH",$I$93,$I$91))*#REF!</f>
        <v>#REF!</v>
      </c>
      <c r="AA36" s="112">
        <v>0.2</v>
      </c>
      <c r="AB36" s="92" t="e">
        <f>(SUMIF(#REF!,$A36,#REF!)/60)</f>
        <v>#REF!</v>
      </c>
      <c r="AC36" s="92" t="e">
        <f>AA36*IF($C36="TA io",$I$92,IF($C36="MH",$I$93,$I$91))*#REF!</f>
        <v>#REF!</v>
      </c>
      <c r="AD36" s="112">
        <v>0.2</v>
      </c>
      <c r="AE36" s="176" t="e">
        <f>(SUMIF(#REF!,$A36,#REF!)/60)</f>
        <v>#REF!</v>
      </c>
      <c r="AF36" s="177" t="e">
        <f>AD36*IF($C36="TA io",$I$92,IF($C36="MH",$I$93,$I$91))*#REF!</f>
        <v>#REF!</v>
      </c>
      <c r="AG36" s="112">
        <v>0.2</v>
      </c>
      <c r="AH36" s="92" t="e">
        <f>(SUMIF(#REF!,$A36,#REF!)/60)</f>
        <v>#REF!</v>
      </c>
      <c r="AI36" s="92" t="e">
        <f>AG36*IF($C36="TA io",$I$92,IF($C36="MH",$I$93,$I$91))*#REF!</f>
        <v>#REF!</v>
      </c>
      <c r="AJ36" s="74">
        <v>0.2</v>
      </c>
      <c r="AK36" s="92" t="e">
        <f>(SUMIF(#REF!,$A36,#REF!)/60)</f>
        <v>#REF!</v>
      </c>
      <c r="AL36" s="92" t="e">
        <f>AJ36*IF($C36="TA io",$I$92,IF($C36="MH",$I$93,$I$91))*#REF!</f>
        <v>#REF!</v>
      </c>
      <c r="AM36" s="74">
        <v>0.2</v>
      </c>
      <c r="AN36" s="92" t="e">
        <f>(SUMIF(#REF!,$A36,#REF!)/60)</f>
        <v>#REF!</v>
      </c>
      <c r="AO36" s="92" t="e">
        <f>AM36*IF($C36="TA io",$I$92,IF($C36="MH",$I$93,$I$91))*#REF!</f>
        <v>#REF!</v>
      </c>
      <c r="AP36" s="74">
        <v>0.2</v>
      </c>
      <c r="AQ36" s="92" t="e">
        <f>(SUMIF(#REF!,$A36,#REF!)/60)</f>
        <v>#REF!</v>
      </c>
      <c r="AR36" s="92" t="e">
        <f>AP36*IF($C36="TA io",$I$92,IF($C36="MH",$I$93,$I$91))*#REF!</f>
        <v>#REF!</v>
      </c>
      <c r="AS36" s="74">
        <v>0.2</v>
      </c>
      <c r="AT36" s="112" t="e">
        <f>(SUMIF(#REF!,$A36,#REF!)/60)</f>
        <v>#REF!</v>
      </c>
      <c r="AU36" s="92" t="e">
        <f>AS36*IF($C36="TA io",$I$92,IF($C36="MH",$I$93,$I$91))*#REF!</f>
        <v>#REF!</v>
      </c>
      <c r="AV36" s="112">
        <v>0.2</v>
      </c>
      <c r="AW36" s="92" t="e">
        <f>(SUMIF(#REF!,$A36,#REF!)/60)</f>
        <v>#REF!</v>
      </c>
      <c r="AX36" s="92" t="e">
        <f>AV36*IF($C36="TA io",$I$92,IF($C36="MH",$I$93,$I$91))*#REF!</f>
        <v>#REF!</v>
      </c>
      <c r="AY36" s="119" t="e">
        <f>+AW36-AX36</f>
        <v>#REF!</v>
      </c>
      <c r="AZ36" s="210" t="e">
        <f>+AY36/AX36</f>
        <v>#REF!</v>
      </c>
      <c r="BA36" s="212" t="e">
        <f>+H36+N36+T36</f>
        <v>#REF!</v>
      </c>
      <c r="BB36" s="174" t="e">
        <f t="shared" ref="BB36" si="65">+I36+O36+U36</f>
        <v>#REF!</v>
      </c>
      <c r="BC36" s="101" t="e">
        <f>+BA36-BB36</f>
        <v>#REF!</v>
      </c>
      <c r="BD36" s="102" t="e">
        <f>+BC36/BB36</f>
        <v>#REF!</v>
      </c>
    </row>
    <row r="37" spans="1:56" ht="15.75" customHeight="1" x14ac:dyDescent="0.25">
      <c r="A37" s="80"/>
      <c r="B37" s="80"/>
      <c r="C37" s="80"/>
      <c r="D37" s="80"/>
      <c r="E37" s="81"/>
      <c r="F37" s="211"/>
      <c r="G37" s="82"/>
      <c r="H37" s="83"/>
      <c r="I37" s="83"/>
      <c r="J37" s="83"/>
      <c r="K37" s="217"/>
      <c r="L37" s="217"/>
      <c r="M37" s="82"/>
      <c r="N37" s="83"/>
      <c r="O37" s="83"/>
      <c r="P37" s="83"/>
      <c r="Q37" s="217"/>
      <c r="R37" s="217"/>
      <c r="S37" s="82"/>
      <c r="T37" s="83"/>
      <c r="U37" s="83"/>
      <c r="V37" s="83"/>
      <c r="W37" s="217"/>
      <c r="X37" s="82"/>
      <c r="Y37" s="83"/>
      <c r="Z37" s="83"/>
      <c r="AA37" s="82"/>
      <c r="AB37" s="83"/>
      <c r="AC37" s="83"/>
      <c r="AD37" s="82"/>
      <c r="AE37" s="85"/>
      <c r="AF37" s="169"/>
      <c r="AG37" s="82"/>
      <c r="AH37" s="83"/>
      <c r="AI37" s="83"/>
      <c r="AJ37" s="84"/>
      <c r="AK37" s="83"/>
      <c r="AL37" s="83"/>
      <c r="AM37" s="84"/>
      <c r="AN37" s="83"/>
      <c r="AO37" s="83"/>
      <c r="AP37" s="84"/>
      <c r="AQ37" s="83"/>
      <c r="AR37" s="83"/>
      <c r="AS37" s="84"/>
      <c r="AT37" s="82"/>
      <c r="AU37" s="83"/>
      <c r="AV37" s="82"/>
      <c r="AW37" s="83"/>
      <c r="AX37" s="83"/>
      <c r="AY37" s="83"/>
      <c r="AZ37" s="213"/>
      <c r="BA37" s="174"/>
      <c r="BB37" s="174"/>
      <c r="BC37" s="115"/>
      <c r="BD37" s="214"/>
    </row>
    <row r="38" spans="1:56" ht="15.75" customHeight="1" x14ac:dyDescent="0.25">
      <c r="A38" s="80" t="s">
        <v>80</v>
      </c>
      <c r="B38" s="68" t="s">
        <v>174</v>
      </c>
      <c r="C38" s="68" t="s">
        <v>133</v>
      </c>
      <c r="D38" s="68" t="s">
        <v>138</v>
      </c>
      <c r="E38" s="69" t="s">
        <v>138</v>
      </c>
      <c r="F38" s="211" t="e">
        <f t="shared" ref="F38:F41" si="66">+BB38</f>
        <v>#REF!</v>
      </c>
      <c r="G38" s="70">
        <v>0.105</v>
      </c>
      <c r="H38" s="71" t="e">
        <f>(SUMIF(#REF!,$A38,#REF!)/60)</f>
        <v>#REF!</v>
      </c>
      <c r="I38" s="71" t="e">
        <f>G38*IF($C38="TA io",$I$92,IF($C38="MH",$I$93,$I$91))*#REF!</f>
        <v>#REF!</v>
      </c>
      <c r="J38" s="71" t="e">
        <f t="shared" ref="J38:J42" si="67">+H38-I38</f>
        <v>#REF!</v>
      </c>
      <c r="K38" s="218" t="e">
        <f t="shared" ref="K38:K42" si="68">+J38/I38</f>
        <v>#REF!</v>
      </c>
      <c r="L38" s="218"/>
      <c r="M38" s="70">
        <v>0.105</v>
      </c>
      <c r="N38" s="83" t="e">
        <f>(SUMIF(#REF!,$A38,#REF!)/60)</f>
        <v>#REF!</v>
      </c>
      <c r="O38" s="83" t="e">
        <f>M38*IF($C38="TA io",$I$92,IF($C38="MH",$I$93,$I$91))*#REF!</f>
        <v>#REF!</v>
      </c>
      <c r="P38" s="83" t="e">
        <f t="shared" ref="P38:P41" si="69">+N38-O38</f>
        <v>#REF!</v>
      </c>
      <c r="Q38" s="217" t="e">
        <f t="shared" ref="Q38:Q41" si="70">+P38/O38</f>
        <v>#REF!</v>
      </c>
      <c r="R38" s="218"/>
      <c r="S38" s="70">
        <v>0.11</v>
      </c>
      <c r="T38" s="83" t="e">
        <f>(SUMIF(#REF!,$A38,#REF!)/60)</f>
        <v>#REF!</v>
      </c>
      <c r="U38" s="83" t="e">
        <f>S38*IF($C38="TA io",$I$92,IF($C38="MH",$I$93,$I$91))*#REF!</f>
        <v>#REF!</v>
      </c>
      <c r="V38" s="83" t="e">
        <f t="shared" ref="V38:V42" si="71">+T38-U38</f>
        <v>#REF!</v>
      </c>
      <c r="W38" s="217" t="e">
        <f t="shared" ref="W38:W42" si="72">+V38/U38</f>
        <v>#REF!</v>
      </c>
      <c r="X38" s="70">
        <v>0.105</v>
      </c>
      <c r="Y38" s="71" t="e">
        <f>(SUMIF(#REF!,$A38,#REF!)/60)</f>
        <v>#REF!</v>
      </c>
      <c r="Z38" s="71" t="e">
        <f>X38*IF($C38="TA io",$I$92,IF($C38="MH",$I$93,$I$91))*#REF!</f>
        <v>#REF!</v>
      </c>
      <c r="AA38" s="70">
        <v>0.105</v>
      </c>
      <c r="AB38" s="71" t="e">
        <f>(SUMIF(#REF!,$A38,#REF!)/60)</f>
        <v>#REF!</v>
      </c>
      <c r="AC38" s="71" t="e">
        <f>AA38*IF($C38="TA io",$I$92,IF($C38="MH",$I$93,$I$91))*#REF!</f>
        <v>#REF!</v>
      </c>
      <c r="AD38" s="70">
        <v>0.105</v>
      </c>
      <c r="AE38" s="89" t="e">
        <f>(SUMIF(#REF!,$A38,#REF!)/60)</f>
        <v>#REF!</v>
      </c>
      <c r="AF38" s="168" t="e">
        <f>AD38*IF($C38="TA io",$I$92,IF($C38="MH",$I$93,$I$91))*#REF!</f>
        <v>#REF!</v>
      </c>
      <c r="AG38" s="70">
        <v>0.105</v>
      </c>
      <c r="AH38" s="71" t="e">
        <f>(SUMIF(#REF!,$A38,#REF!)/60)</f>
        <v>#REF!</v>
      </c>
      <c r="AI38" s="71" t="e">
        <f>AG38*IF($C38="TA io",$I$92,IF($C38="MH",$I$93,$I$91))*#REF!</f>
        <v>#REF!</v>
      </c>
      <c r="AJ38" s="88">
        <v>0.105</v>
      </c>
      <c r="AK38" s="71" t="e">
        <f>(SUMIF(#REF!,$A38,#REF!)/60)</f>
        <v>#REF!</v>
      </c>
      <c r="AL38" s="71" t="e">
        <f>AJ38*IF($C38="TA io",$I$92,IF($C38="MH",$I$93,$I$91))*#REF!</f>
        <v>#REF!</v>
      </c>
      <c r="AM38" s="88">
        <v>0.105</v>
      </c>
      <c r="AN38" s="71" t="e">
        <f>(SUMIF(#REF!,$A38,#REF!)/60)</f>
        <v>#REF!</v>
      </c>
      <c r="AO38" s="71" t="e">
        <f>AM38*IF($C38="TA io",$I$92,IF($C38="MH",$I$93,$I$91))*#REF!</f>
        <v>#REF!</v>
      </c>
      <c r="AP38" s="88">
        <v>0.105</v>
      </c>
      <c r="AQ38" s="71" t="e">
        <f>(SUMIF(#REF!,$A38,#REF!)/60)</f>
        <v>#REF!</v>
      </c>
      <c r="AR38" s="71" t="e">
        <f>AP38*IF($C38="TA io",$I$92,IF($C38="MH",$I$93,$I$91))*#REF!</f>
        <v>#REF!</v>
      </c>
      <c r="AS38" s="88">
        <v>0.105</v>
      </c>
      <c r="AT38" s="70" t="e">
        <f>(SUMIF(#REF!,$A38,#REF!)/60)</f>
        <v>#REF!</v>
      </c>
      <c r="AU38" s="71" t="e">
        <f>AS38*IF($C38="TA io",$I$92,IF($C38="MH",$I$93,$I$91))*#REF!</f>
        <v>#REF!</v>
      </c>
      <c r="AV38" s="70">
        <v>0.105</v>
      </c>
      <c r="AW38" s="71" t="e">
        <f>(SUMIF(#REF!,$A38,#REF!)/60)</f>
        <v>#REF!</v>
      </c>
      <c r="AX38" s="71" t="e">
        <f>AV38*IF($C38="TA io",$I$92,IF($C38="MH",$I$93,$I$91))*#REF!</f>
        <v>#REF!</v>
      </c>
      <c r="AY38" s="119" t="e">
        <f t="shared" ref="AY38:AY41" si="73">+AW38-AX38</f>
        <v>#REF!</v>
      </c>
      <c r="AZ38" s="210" t="e">
        <f t="shared" ref="AZ38:AZ42" si="74">+AY38/AX38</f>
        <v>#REF!</v>
      </c>
      <c r="BA38" s="174" t="e">
        <f t="shared" ref="BA38:BB41" si="75">+H38+N38+T38</f>
        <v>#REF!</v>
      </c>
      <c r="BB38" s="174" t="e">
        <f t="shared" si="75"/>
        <v>#REF!</v>
      </c>
      <c r="BC38" s="104" t="e">
        <f t="shared" si="2"/>
        <v>#REF!</v>
      </c>
      <c r="BD38" s="105" t="e">
        <f t="shared" ref="BD38:BD41" si="76">+BC38/BB38</f>
        <v>#REF!</v>
      </c>
    </row>
    <row r="39" spans="1:56" s="110" customFormat="1" ht="15.75" customHeight="1" x14ac:dyDescent="0.25">
      <c r="A39" s="80" t="s">
        <v>119</v>
      </c>
      <c r="B39" s="68" t="s">
        <v>175</v>
      </c>
      <c r="C39" s="68" t="s">
        <v>133</v>
      </c>
      <c r="D39" s="68" t="s">
        <v>138</v>
      </c>
      <c r="E39" s="69" t="s">
        <v>138</v>
      </c>
      <c r="F39" s="211" t="e">
        <f t="shared" si="66"/>
        <v>#REF!</v>
      </c>
      <c r="G39" s="70">
        <v>0</v>
      </c>
      <c r="H39" s="71" t="e">
        <f>(SUMIF(#REF!,$A39,#REF!)/60)</f>
        <v>#REF!</v>
      </c>
      <c r="I39" s="71" t="e">
        <f>G39*IF($C39="TA io",$I$92,IF($C39="MH",$I$93,$I$91))*#REF!</f>
        <v>#REF!</v>
      </c>
      <c r="J39" s="71" t="e">
        <f t="shared" si="67"/>
        <v>#REF!</v>
      </c>
      <c r="K39" s="218" t="e">
        <f t="shared" si="68"/>
        <v>#REF!</v>
      </c>
      <c r="L39" s="218"/>
      <c r="M39" s="70">
        <v>0.1</v>
      </c>
      <c r="N39" s="83" t="e">
        <f>(SUMIF(#REF!,$A39,#REF!)/60)</f>
        <v>#REF!</v>
      </c>
      <c r="O39" s="83" t="e">
        <f>M39*IF($C39="TA io",$I$92,IF($C39="MH",$I$93,$I$91))*#REF!</f>
        <v>#REF!</v>
      </c>
      <c r="P39" s="83" t="e">
        <f t="shared" si="69"/>
        <v>#REF!</v>
      </c>
      <c r="Q39" s="217" t="e">
        <f t="shared" si="70"/>
        <v>#REF!</v>
      </c>
      <c r="R39" s="218"/>
      <c r="S39" s="70">
        <v>0.2</v>
      </c>
      <c r="T39" s="83" t="e">
        <f>(SUMIF(#REF!,$A39,#REF!)/60)</f>
        <v>#REF!</v>
      </c>
      <c r="U39" s="83" t="e">
        <f>S39*IF($C39="TA io",$I$92,IF($C39="MH",$I$93,$I$91))*#REF!</f>
        <v>#REF!</v>
      </c>
      <c r="V39" s="83" t="e">
        <f t="shared" si="71"/>
        <v>#REF!</v>
      </c>
      <c r="W39" s="217" t="e">
        <f t="shared" si="72"/>
        <v>#REF!</v>
      </c>
      <c r="X39" s="70">
        <v>0.2</v>
      </c>
      <c r="Y39" s="71" t="e">
        <f>(SUMIF(#REF!,$A39,#REF!)/60)</f>
        <v>#REF!</v>
      </c>
      <c r="Z39" s="71" t="e">
        <f>X39*IF($C39="TA io",$I$92,IF($C39="MH",$I$93,$I$91))*#REF!</f>
        <v>#REF!</v>
      </c>
      <c r="AA39" s="70">
        <v>0.4</v>
      </c>
      <c r="AB39" s="71" t="e">
        <f>(SUMIF(#REF!,$A39,#REF!)/60)</f>
        <v>#REF!</v>
      </c>
      <c r="AC39" s="71" t="e">
        <f>AA39*IF($C39="TA io",$I$92,IF($C39="MH",$I$93,$I$91))*#REF!</f>
        <v>#REF!</v>
      </c>
      <c r="AD39" s="70">
        <v>0.4</v>
      </c>
      <c r="AE39" s="89" t="e">
        <f>(SUMIF(#REF!,$A39,#REF!)/60)</f>
        <v>#REF!</v>
      </c>
      <c r="AF39" s="168" t="e">
        <f>AD39*IF($C39="TA io",$I$92,IF($C39="MH",$I$93,$I$91))*#REF!</f>
        <v>#REF!</v>
      </c>
      <c r="AG39" s="70">
        <v>0.4</v>
      </c>
      <c r="AH39" s="71" t="e">
        <f>(SUMIF(#REF!,$A39,#REF!)/60)</f>
        <v>#REF!</v>
      </c>
      <c r="AI39" s="71" t="e">
        <f>AG39*IF($C39="TA io",$I$92,IF($C39="MH",$I$93,$I$91))*#REF!</f>
        <v>#REF!</v>
      </c>
      <c r="AJ39" s="88">
        <v>0.4</v>
      </c>
      <c r="AK39" s="71" t="e">
        <f>(SUMIF(#REF!,$A39,#REF!)/60)</f>
        <v>#REF!</v>
      </c>
      <c r="AL39" s="71" t="e">
        <f>AJ39*IF($C39="TA io",$I$92,IF($C39="MH",$I$93,$I$91))*#REF!</f>
        <v>#REF!</v>
      </c>
      <c r="AM39" s="88">
        <v>0.4</v>
      </c>
      <c r="AN39" s="71" t="e">
        <f>(SUMIF(#REF!,$A39,#REF!)/60)</f>
        <v>#REF!</v>
      </c>
      <c r="AO39" s="71" t="e">
        <f>AM39*IF($C39="TA io",$I$92,IF($C39="MH",$I$93,$I$91))*#REF!</f>
        <v>#REF!</v>
      </c>
      <c r="AP39" s="88">
        <v>0.4</v>
      </c>
      <c r="AQ39" s="71" t="e">
        <f>(SUMIF(#REF!,$A39,#REF!)/60)</f>
        <v>#REF!</v>
      </c>
      <c r="AR39" s="71" t="e">
        <f>AP39*IF($C39="TA io",$I$92,IF($C39="MH",$I$93,$I$91))*#REF!</f>
        <v>#REF!</v>
      </c>
      <c r="AS39" s="88">
        <v>0.4</v>
      </c>
      <c r="AT39" s="70" t="e">
        <f>(SUMIF(#REF!,$A39,#REF!)/60)</f>
        <v>#REF!</v>
      </c>
      <c r="AU39" s="71" t="e">
        <f>AS39*IF($C39="TA io",$I$92,IF($C39="MH",$I$93,$I$91))*#REF!</f>
        <v>#REF!</v>
      </c>
      <c r="AV39" s="70">
        <v>0.4</v>
      </c>
      <c r="AW39" s="71" t="e">
        <f>(SUMIF(#REF!,$A39,#REF!)/60)</f>
        <v>#REF!</v>
      </c>
      <c r="AX39" s="71" t="e">
        <f>AV39*IF($C39="TA io",$I$92,IF($C39="MH",$I$93,$I$91))*#REF!</f>
        <v>#REF!</v>
      </c>
      <c r="AY39" s="119" t="e">
        <f t="shared" si="73"/>
        <v>#REF!</v>
      </c>
      <c r="AZ39" s="210" t="e">
        <f t="shared" si="74"/>
        <v>#REF!</v>
      </c>
      <c r="BA39" s="174" t="e">
        <f t="shared" si="75"/>
        <v>#REF!</v>
      </c>
      <c r="BB39" s="174" t="e">
        <f t="shared" si="75"/>
        <v>#REF!</v>
      </c>
      <c r="BC39" s="104" t="e">
        <f t="shared" si="2"/>
        <v>#REF!</v>
      </c>
      <c r="BD39" s="105" t="e">
        <f t="shared" si="76"/>
        <v>#REF!</v>
      </c>
    </row>
    <row r="40" spans="1:56" s="110" customFormat="1" ht="15.75" customHeight="1" x14ac:dyDescent="0.25">
      <c r="A40" s="80" t="s">
        <v>1913</v>
      </c>
      <c r="B40" s="68" t="s">
        <v>1914</v>
      </c>
      <c r="C40" s="68" t="s">
        <v>886</v>
      </c>
      <c r="D40" s="68" t="s">
        <v>887</v>
      </c>
      <c r="E40" s="69" t="s">
        <v>887</v>
      </c>
      <c r="F40" s="211" t="e">
        <f t="shared" si="66"/>
        <v>#REF!</v>
      </c>
      <c r="G40" s="70">
        <v>0</v>
      </c>
      <c r="H40" s="83" t="e">
        <f>(SUMIF(#REF!,$A40,#REF!)/60)</f>
        <v>#REF!</v>
      </c>
      <c r="I40" s="71" t="e">
        <f>G40*IF($C40="TA io",$I$92,IF($C40="MH",$I$93,$I$91))*#REF!</f>
        <v>#REF!</v>
      </c>
      <c r="J40" s="71" t="e">
        <f t="shared" si="67"/>
        <v>#REF!</v>
      </c>
      <c r="K40" s="218" t="e">
        <f t="shared" si="68"/>
        <v>#REF!</v>
      </c>
      <c r="L40" s="218" t="s">
        <v>1925</v>
      </c>
      <c r="M40" s="70">
        <v>0.2</v>
      </c>
      <c r="N40" s="83" t="e">
        <f>(SUMIF(#REF!,$A40,#REF!)/60)</f>
        <v>#REF!</v>
      </c>
      <c r="O40" s="83" t="e">
        <f>M40*IF($C40="TA io",$I$92,IF($C40="MH",$I$93,$I$91))*#REF!</f>
        <v>#REF!</v>
      </c>
      <c r="P40" s="83" t="e">
        <f t="shared" si="69"/>
        <v>#REF!</v>
      </c>
      <c r="Q40" s="217" t="e">
        <f t="shared" si="70"/>
        <v>#REF!</v>
      </c>
      <c r="R40" s="218"/>
      <c r="S40" s="70">
        <v>0.2</v>
      </c>
      <c r="T40" s="83" t="e">
        <f>(SUMIF(#REF!,$A40,#REF!)/60)</f>
        <v>#REF!</v>
      </c>
      <c r="U40" s="83" t="e">
        <f>S40*IF($C40="TA io",$I$92,IF($C40="MH",$I$93,$I$91))*#REF!</f>
        <v>#REF!</v>
      </c>
      <c r="V40" s="83" t="e">
        <f t="shared" si="71"/>
        <v>#REF!</v>
      </c>
      <c r="W40" s="217" t="e">
        <f t="shared" si="72"/>
        <v>#REF!</v>
      </c>
      <c r="X40" s="70">
        <v>0.2</v>
      </c>
      <c r="Y40" s="71"/>
      <c r="Z40" s="71"/>
      <c r="AA40" s="70">
        <v>0.2</v>
      </c>
      <c r="AB40" s="71"/>
      <c r="AC40" s="71"/>
      <c r="AD40" s="70">
        <v>0.2</v>
      </c>
      <c r="AE40" s="89" t="e">
        <f>(SUMIF(#REF!,$A40,#REF!)/60)</f>
        <v>#REF!</v>
      </c>
      <c r="AF40" s="168"/>
      <c r="AG40" s="70">
        <v>0.2</v>
      </c>
      <c r="AH40" s="71"/>
      <c r="AI40" s="71"/>
      <c r="AJ40" s="88">
        <v>0.2</v>
      </c>
      <c r="AK40" s="71" t="e">
        <f>(SUMIF(#REF!,$A40,#REF!)/60)</f>
        <v>#REF!</v>
      </c>
      <c r="AL40" s="71" t="e">
        <f>AJ40*IF($C40="TA io",$I$92,IF($C40="MH",$I$93,$I$91))*#REF!</f>
        <v>#REF!</v>
      </c>
      <c r="AM40" s="88">
        <v>0.2</v>
      </c>
      <c r="AN40" s="71" t="e">
        <f>(SUMIF(#REF!,$A40,#REF!)/60)</f>
        <v>#REF!</v>
      </c>
      <c r="AO40" s="71" t="e">
        <f>AM40*IF($C40="TA io",$I$92,IF($C40="MH",$I$93,$I$91))*#REF!</f>
        <v>#REF!</v>
      </c>
      <c r="AP40" s="88">
        <v>0.2</v>
      </c>
      <c r="AQ40" s="71" t="e">
        <f>(SUMIF(#REF!,$A40,#REF!)/60)</f>
        <v>#REF!</v>
      </c>
      <c r="AR40" s="71" t="e">
        <f>AP40*IF($C40="TA io",$I$92,IF($C40="MH",$I$93,$I$91))*#REF!</f>
        <v>#REF!</v>
      </c>
      <c r="AS40" s="88">
        <v>0.2</v>
      </c>
      <c r="AT40" s="70" t="e">
        <f>(SUMIF(#REF!,$A40,#REF!)/60)</f>
        <v>#REF!</v>
      </c>
      <c r="AU40" s="71" t="e">
        <f>AS40*IF($C40="TA io",$I$92,IF($C40="MH",$I$93,$I$91))*#REF!</f>
        <v>#REF!</v>
      </c>
      <c r="AV40" s="70">
        <v>0.2</v>
      </c>
      <c r="AW40" s="71" t="e">
        <f>(SUMIF(#REF!,$A40,#REF!)/60)</f>
        <v>#REF!</v>
      </c>
      <c r="AX40" s="71" t="e">
        <f>AV40*IF($C40="TA io",$I$92,IF($C40="MH",$I$93,$I$91))*#REF!</f>
        <v>#REF!</v>
      </c>
      <c r="AY40" s="119" t="e">
        <f t="shared" si="73"/>
        <v>#REF!</v>
      </c>
      <c r="AZ40" s="210" t="e">
        <f t="shared" si="74"/>
        <v>#REF!</v>
      </c>
      <c r="BA40" s="174" t="e">
        <f t="shared" si="75"/>
        <v>#REF!</v>
      </c>
      <c r="BB40" s="174" t="e">
        <f t="shared" si="75"/>
        <v>#REF!</v>
      </c>
      <c r="BC40" s="104" t="e">
        <f>+BA40-BB40</f>
        <v>#REF!</v>
      </c>
      <c r="BD40" s="105" t="e">
        <f t="shared" si="76"/>
        <v>#REF!</v>
      </c>
    </row>
    <row r="41" spans="1:56" s="110" customFormat="1" ht="15.75" customHeight="1" x14ac:dyDescent="0.25">
      <c r="A41" s="80" t="s">
        <v>863</v>
      </c>
      <c r="B41" s="68" t="s">
        <v>885</v>
      </c>
      <c r="C41" s="68" t="s">
        <v>886</v>
      </c>
      <c r="D41" s="68" t="s">
        <v>887</v>
      </c>
      <c r="E41" s="69" t="s">
        <v>887</v>
      </c>
      <c r="F41" s="211" t="e">
        <f t="shared" si="66"/>
        <v>#REF!</v>
      </c>
      <c r="G41" s="70">
        <v>0.4</v>
      </c>
      <c r="H41" s="71" t="e">
        <f>(SUMIF(#REF!,$A41,#REF!)/60)</f>
        <v>#REF!</v>
      </c>
      <c r="I41" s="71" t="e">
        <f>G41*IF($C41="TA io",$I$92,IF($C41="MH",$I$93,$I$91))*#REF!</f>
        <v>#REF!</v>
      </c>
      <c r="J41" s="71" t="e">
        <f t="shared" si="67"/>
        <v>#REF!</v>
      </c>
      <c r="K41" s="218" t="e">
        <f t="shared" si="68"/>
        <v>#REF!</v>
      </c>
      <c r="L41" s="218"/>
      <c r="M41" s="70">
        <v>0.4</v>
      </c>
      <c r="N41" s="83" t="e">
        <f>(SUMIF(#REF!,$A41,#REF!)/60)</f>
        <v>#REF!</v>
      </c>
      <c r="O41" s="83" t="e">
        <f>M41*IF($C41="TA io",$I$92,IF($C41="MH",$I$93,$I$91))*#REF!</f>
        <v>#REF!</v>
      </c>
      <c r="P41" s="83" t="e">
        <f t="shared" si="69"/>
        <v>#REF!</v>
      </c>
      <c r="Q41" s="217" t="e">
        <f t="shared" si="70"/>
        <v>#REF!</v>
      </c>
      <c r="R41" s="218"/>
      <c r="S41" s="70">
        <v>0.4</v>
      </c>
      <c r="T41" s="83" t="e">
        <f>(SUMIF(#REF!,$A41,#REF!)/60)</f>
        <v>#REF!</v>
      </c>
      <c r="U41" s="83" t="e">
        <f>S41*IF($C41="TA io",$I$92,IF($C41="MH",$I$93,$I$91))*#REF!</f>
        <v>#REF!</v>
      </c>
      <c r="V41" s="83" t="e">
        <f t="shared" si="71"/>
        <v>#REF!</v>
      </c>
      <c r="W41" s="217" t="e">
        <f t="shared" si="72"/>
        <v>#REF!</v>
      </c>
      <c r="X41" s="70">
        <v>0.4</v>
      </c>
      <c r="Y41" s="71" t="e">
        <f>(SUMIF(#REF!,$A41,#REF!)/60)</f>
        <v>#REF!</v>
      </c>
      <c r="Z41" s="71" t="e">
        <f>X41*IF($C41="TA io",$I$92,IF($C41="MH",$I$93,$I$91))*#REF!</f>
        <v>#REF!</v>
      </c>
      <c r="AA41" s="70">
        <v>0.4</v>
      </c>
      <c r="AB41" s="71" t="e">
        <f>(SUMIF(#REF!,$A41,#REF!)/60)</f>
        <v>#REF!</v>
      </c>
      <c r="AC41" s="71" t="e">
        <f>AA41*IF($C41="TA io",$I$92,IF($C41="MH",$I$93,$I$91))*#REF!</f>
        <v>#REF!</v>
      </c>
      <c r="AD41" s="70">
        <v>0.4</v>
      </c>
      <c r="AE41" s="89" t="e">
        <f>(SUMIF(#REF!,$A41,#REF!)/60)</f>
        <v>#REF!</v>
      </c>
      <c r="AF41" s="168" t="e">
        <f>AD41*IF($C41="TA io",$I$92,IF($C41="MH",$I$93,$I$91))*#REF!</f>
        <v>#REF!</v>
      </c>
      <c r="AG41" s="70">
        <v>0.4</v>
      </c>
      <c r="AH41" s="71" t="e">
        <f>(SUMIF(#REF!,$A41,#REF!)/60)</f>
        <v>#REF!</v>
      </c>
      <c r="AI41" s="71" t="e">
        <f>AG41*IF($C41="TA io",$I$92,IF($C41="MH",$I$93,$I$91))*#REF!</f>
        <v>#REF!</v>
      </c>
      <c r="AJ41" s="88">
        <v>0.4</v>
      </c>
      <c r="AK41" s="71" t="e">
        <f>(SUMIF(#REF!,$A41,#REF!)/60)</f>
        <v>#REF!</v>
      </c>
      <c r="AL41" s="71" t="e">
        <f>AJ41*IF($C41="TA io",$I$92,IF($C41="MH",$I$93,$I$91))*#REF!</f>
        <v>#REF!</v>
      </c>
      <c r="AM41" s="88">
        <v>0.4</v>
      </c>
      <c r="AN41" s="71" t="e">
        <f>(SUMIF(#REF!,$A41,#REF!)/60)</f>
        <v>#REF!</v>
      </c>
      <c r="AO41" s="71" t="e">
        <f>AM41*IF($C41="TA io",$I$92,IF($C41="MH",$I$93,$I$91))*#REF!</f>
        <v>#REF!</v>
      </c>
      <c r="AP41" s="88">
        <v>0.4</v>
      </c>
      <c r="AQ41" s="71" t="e">
        <f>(SUMIF(#REF!,$A41,#REF!)/60)</f>
        <v>#REF!</v>
      </c>
      <c r="AR41" s="71" t="e">
        <f>AP41*IF($C41="TA io",$I$92,IF($C41="MH",$I$93,$I$91))*#REF!</f>
        <v>#REF!</v>
      </c>
      <c r="AS41" s="88">
        <v>0.4</v>
      </c>
      <c r="AT41" s="70" t="e">
        <f>(SUMIF(#REF!,$A41,#REF!)/60)</f>
        <v>#REF!</v>
      </c>
      <c r="AU41" s="71" t="e">
        <f>AS41*IF($C41="TA io",$I$92,IF($C41="MH",$I$93,$I$91))*#REF!</f>
        <v>#REF!</v>
      </c>
      <c r="AV41" s="70">
        <v>0.4</v>
      </c>
      <c r="AW41" s="71" t="e">
        <f>(SUMIF(#REF!,$A41,#REF!)/60)</f>
        <v>#REF!</v>
      </c>
      <c r="AX41" s="71" t="e">
        <f>AV41*IF($C41="TA io",$I$92,IF($C41="MH",$I$93,$I$91))*#REF!</f>
        <v>#REF!</v>
      </c>
      <c r="AY41" s="119" t="e">
        <f t="shared" si="73"/>
        <v>#REF!</v>
      </c>
      <c r="AZ41" s="210" t="e">
        <f t="shared" si="74"/>
        <v>#REF!</v>
      </c>
      <c r="BA41" s="174" t="e">
        <f t="shared" si="75"/>
        <v>#REF!</v>
      </c>
      <c r="BB41" s="174" t="e">
        <f t="shared" si="75"/>
        <v>#REF!</v>
      </c>
      <c r="BC41" s="104" t="e">
        <f t="shared" ref="BC41" si="77">+BA41-BB41</f>
        <v>#REF!</v>
      </c>
      <c r="BD41" s="105" t="e">
        <f t="shared" si="76"/>
        <v>#REF!</v>
      </c>
    </row>
    <row r="42" spans="1:56" s="110" customFormat="1" ht="15.75" customHeight="1" x14ac:dyDescent="0.25">
      <c r="A42" s="80"/>
      <c r="B42" s="68"/>
      <c r="C42" s="68"/>
      <c r="D42" s="68"/>
      <c r="E42" s="69"/>
      <c r="F42" s="209"/>
      <c r="G42" s="242">
        <f t="shared" ref="G42:X42" si="78">SUM(G38:G41)</f>
        <v>0.505</v>
      </c>
      <c r="H42" s="243" t="e">
        <f t="shared" ref="H42:I42" si="79">SUM(H38:H41)</f>
        <v>#REF!</v>
      </c>
      <c r="I42" s="243" t="e">
        <f t="shared" si="79"/>
        <v>#REF!</v>
      </c>
      <c r="J42" s="243" t="e">
        <f t="shared" si="67"/>
        <v>#REF!</v>
      </c>
      <c r="K42" s="244" t="e">
        <f t="shared" si="68"/>
        <v>#REF!</v>
      </c>
      <c r="L42" s="244"/>
      <c r="M42" s="242">
        <f t="shared" si="78"/>
        <v>0.80500000000000005</v>
      </c>
      <c r="N42" s="243" t="e">
        <f t="shared" ref="N42:O42" si="80">SUM(N38:N41)</f>
        <v>#REF!</v>
      </c>
      <c r="O42" s="243" t="e">
        <f t="shared" si="80"/>
        <v>#REF!</v>
      </c>
      <c r="P42" s="243" t="e">
        <f t="shared" ref="P42" si="81">+N42-O42</f>
        <v>#REF!</v>
      </c>
      <c r="Q42" s="244" t="e">
        <f t="shared" ref="Q42" si="82">+P42/O42</f>
        <v>#REF!</v>
      </c>
      <c r="R42" s="244"/>
      <c r="S42" s="242">
        <f t="shared" si="78"/>
        <v>0.91</v>
      </c>
      <c r="T42" s="243" t="e">
        <f t="shared" si="78"/>
        <v>#REF!</v>
      </c>
      <c r="U42" s="243" t="e">
        <f t="shared" si="78"/>
        <v>#REF!</v>
      </c>
      <c r="V42" s="243" t="e">
        <f t="shared" si="71"/>
        <v>#REF!</v>
      </c>
      <c r="W42" s="244" t="e">
        <f t="shared" si="72"/>
        <v>#REF!</v>
      </c>
      <c r="X42" s="242">
        <f t="shared" si="78"/>
        <v>0.90500000000000003</v>
      </c>
      <c r="Y42" s="243" t="e">
        <f>SUM(Y38:Y41)</f>
        <v>#REF!</v>
      </c>
      <c r="Z42" s="243" t="e">
        <f t="shared" ref="Z42:AX42" si="83">SUM(Z38:Z41)</f>
        <v>#REF!</v>
      </c>
      <c r="AA42" s="242">
        <f t="shared" si="83"/>
        <v>1.105</v>
      </c>
      <c r="AB42" s="243" t="e">
        <f t="shared" si="83"/>
        <v>#REF!</v>
      </c>
      <c r="AC42" s="243" t="e">
        <f t="shared" si="83"/>
        <v>#REF!</v>
      </c>
      <c r="AD42" s="242">
        <f t="shared" si="83"/>
        <v>1.105</v>
      </c>
      <c r="AE42" s="245" t="e">
        <f t="shared" si="83"/>
        <v>#REF!</v>
      </c>
      <c r="AF42" s="246" t="e">
        <f t="shared" si="83"/>
        <v>#REF!</v>
      </c>
      <c r="AG42" s="242">
        <f t="shared" si="83"/>
        <v>1.105</v>
      </c>
      <c r="AH42" s="243" t="e">
        <f t="shared" si="83"/>
        <v>#REF!</v>
      </c>
      <c r="AI42" s="243" t="e">
        <f t="shared" si="83"/>
        <v>#REF!</v>
      </c>
      <c r="AJ42" s="247">
        <f t="shared" si="83"/>
        <v>1.105</v>
      </c>
      <c r="AK42" s="243" t="e">
        <f t="shared" si="83"/>
        <v>#REF!</v>
      </c>
      <c r="AL42" s="243" t="e">
        <f t="shared" si="83"/>
        <v>#REF!</v>
      </c>
      <c r="AM42" s="247">
        <f t="shared" si="83"/>
        <v>1.105</v>
      </c>
      <c r="AN42" s="243" t="e">
        <f t="shared" si="83"/>
        <v>#REF!</v>
      </c>
      <c r="AO42" s="243" t="e">
        <f t="shared" si="83"/>
        <v>#REF!</v>
      </c>
      <c r="AP42" s="247">
        <f t="shared" si="83"/>
        <v>1.105</v>
      </c>
      <c r="AQ42" s="243" t="e">
        <f>SUM(AQ38:AQ41)</f>
        <v>#REF!</v>
      </c>
      <c r="AR42" s="243" t="e">
        <f t="shared" si="83"/>
        <v>#REF!</v>
      </c>
      <c r="AS42" s="247">
        <f t="shared" si="83"/>
        <v>1.105</v>
      </c>
      <c r="AT42" s="242" t="e">
        <f t="shared" si="83"/>
        <v>#REF!</v>
      </c>
      <c r="AU42" s="243" t="e">
        <f t="shared" si="83"/>
        <v>#REF!</v>
      </c>
      <c r="AV42" s="242">
        <f t="shared" si="83"/>
        <v>1.105</v>
      </c>
      <c r="AW42" s="243" t="e">
        <f t="shared" si="83"/>
        <v>#REF!</v>
      </c>
      <c r="AX42" s="243" t="e">
        <f t="shared" si="83"/>
        <v>#REF!</v>
      </c>
      <c r="AY42" s="119" t="e">
        <f>+AW42-AX42</f>
        <v>#REF!</v>
      </c>
      <c r="AZ42" s="210" t="e">
        <f t="shared" si="74"/>
        <v>#REF!</v>
      </c>
      <c r="BA42" s="248" t="e">
        <f>SUM(BA38:BA41)</f>
        <v>#REF!</v>
      </c>
      <c r="BB42" s="248" t="e">
        <f>SUM(BB38:BB41)</f>
        <v>#REF!</v>
      </c>
      <c r="BC42" s="104" t="e">
        <f>SUM(BC38:BC41)</f>
        <v>#REF!</v>
      </c>
      <c r="BD42" s="105" t="e">
        <f>+BC42/BB42</f>
        <v>#REF!</v>
      </c>
    </row>
    <row r="43" spans="1:56" s="110" customFormat="1" ht="15.75" customHeight="1" x14ac:dyDescent="0.25">
      <c r="A43" s="80"/>
      <c r="B43" s="68"/>
      <c r="C43" s="68"/>
      <c r="D43" s="68"/>
      <c r="E43" s="69"/>
      <c r="F43" s="209"/>
      <c r="G43" s="70"/>
      <c r="H43" s="71"/>
      <c r="I43" s="71"/>
      <c r="J43" s="71"/>
      <c r="K43" s="218"/>
      <c r="L43" s="218"/>
      <c r="M43" s="70"/>
      <c r="N43" s="71"/>
      <c r="O43" s="71"/>
      <c r="P43" s="71"/>
      <c r="Q43" s="218"/>
      <c r="R43" s="218"/>
      <c r="S43" s="70"/>
      <c r="T43" s="71"/>
      <c r="U43" s="71"/>
      <c r="V43" s="71"/>
      <c r="W43" s="218"/>
      <c r="X43" s="70"/>
      <c r="Y43" s="71"/>
      <c r="Z43" s="71"/>
      <c r="AA43" s="70"/>
      <c r="AB43" s="71"/>
      <c r="AC43" s="71"/>
      <c r="AD43" s="70"/>
      <c r="AE43" s="89"/>
      <c r="AF43" s="168"/>
      <c r="AG43" s="70"/>
      <c r="AH43" s="71"/>
      <c r="AI43" s="71"/>
      <c r="AJ43" s="88"/>
      <c r="AK43" s="71"/>
      <c r="AL43" s="71"/>
      <c r="AM43" s="88"/>
      <c r="AN43" s="71"/>
      <c r="AO43" s="71"/>
      <c r="AP43" s="88"/>
      <c r="AQ43" s="71"/>
      <c r="AR43" s="71"/>
      <c r="AS43" s="88"/>
      <c r="AT43" s="70"/>
      <c r="AU43" s="71"/>
      <c r="AV43" s="70"/>
      <c r="AW43" s="71"/>
      <c r="AX43" s="71"/>
      <c r="AY43" s="71"/>
      <c r="AZ43" s="213"/>
      <c r="BA43" s="175"/>
      <c r="BB43" s="175"/>
      <c r="BC43" s="114"/>
      <c r="BD43" s="215"/>
    </row>
    <row r="44" spans="1:56" s="110" customFormat="1" ht="15.75" customHeight="1" x14ac:dyDescent="0.25">
      <c r="A44" s="80" t="s">
        <v>18</v>
      </c>
      <c r="B44" s="68" t="s">
        <v>176</v>
      </c>
      <c r="C44" s="68" t="s">
        <v>133</v>
      </c>
      <c r="D44" s="68" t="s">
        <v>139</v>
      </c>
      <c r="E44" s="69" t="s">
        <v>139</v>
      </c>
      <c r="F44" s="211" t="e">
        <f t="shared" ref="F44:F57" si="84">+BB44</f>
        <v>#REF!</v>
      </c>
      <c r="G44" s="70">
        <v>0.4</v>
      </c>
      <c r="H44" s="71" t="e">
        <f>(SUMIF(#REF!,$A44,#REF!)/60)</f>
        <v>#REF!</v>
      </c>
      <c r="I44" s="71" t="e">
        <f>G44*IF($C44="TA io",$I$92,IF($C44="MH",$I$93,$I$91))*#REF!</f>
        <v>#REF!</v>
      </c>
      <c r="J44" s="71" t="e">
        <f t="shared" ref="J44:J58" si="85">+H44-I44</f>
        <v>#REF!</v>
      </c>
      <c r="K44" s="218" t="e">
        <f t="shared" ref="K44:K58" si="86">+J44/I44</f>
        <v>#REF!</v>
      </c>
      <c r="L44" s="218" t="s">
        <v>1922</v>
      </c>
      <c r="M44" s="70">
        <v>0.4</v>
      </c>
      <c r="N44" s="83" t="e">
        <f>(SUMIF(#REF!,$A44,#REF!)/60)</f>
        <v>#REF!</v>
      </c>
      <c r="O44" s="83" t="e">
        <f>M44*IF($C44="TA io",$I$92,IF($C44="MH",$I$93,$I$91))*#REF!</f>
        <v>#REF!</v>
      </c>
      <c r="P44" s="83" t="e">
        <f t="shared" ref="P44:P57" si="87">+N44-O44</f>
        <v>#REF!</v>
      </c>
      <c r="Q44" s="217" t="e">
        <f t="shared" ref="Q44:Q57" si="88">+P44/O44</f>
        <v>#REF!</v>
      </c>
      <c r="R44" s="218"/>
      <c r="S44" s="70">
        <v>0.4</v>
      </c>
      <c r="T44" s="83" t="e">
        <f>(SUMIF(#REF!,$A44,#REF!)/60)</f>
        <v>#REF!</v>
      </c>
      <c r="U44" s="83" t="e">
        <f>S44*IF($C44="TA io",$I$92,IF($C44="MH",$I$93,$I$91))*#REF!</f>
        <v>#REF!</v>
      </c>
      <c r="V44" s="83" t="e">
        <f t="shared" ref="V44:V58" si="89">+T44-U44</f>
        <v>#REF!</v>
      </c>
      <c r="W44" s="217" t="e">
        <f t="shared" ref="W44:W58" si="90">+V44/U44</f>
        <v>#REF!</v>
      </c>
      <c r="X44" s="70">
        <v>0.4</v>
      </c>
      <c r="Y44" s="71" t="e">
        <f>(SUMIF(#REF!,$A44,#REF!)/60)</f>
        <v>#REF!</v>
      </c>
      <c r="Z44" s="71" t="e">
        <f>X44*IF($C44="TA io",$I$92,IF($C44="MH",$I$93,$I$91))*#REF!</f>
        <v>#REF!</v>
      </c>
      <c r="AA44" s="70">
        <v>0.4</v>
      </c>
      <c r="AB44" s="71" t="e">
        <f>(SUMIF(#REF!,$A44,#REF!)/60)</f>
        <v>#REF!</v>
      </c>
      <c r="AC44" s="71" t="e">
        <f>AA44*IF($C44="TA io",$I$92,IF($C44="MH",$I$93,$I$91))*#REF!</f>
        <v>#REF!</v>
      </c>
      <c r="AD44" s="70">
        <v>0.4</v>
      </c>
      <c r="AE44" s="89" t="e">
        <f>(SUMIF(#REF!,$A44,#REF!)/60)</f>
        <v>#REF!</v>
      </c>
      <c r="AF44" s="168" t="e">
        <f>AD44*IF($C44="TA io",$I$92,IF($C44="MH",$I$93,$I$91))*#REF!</f>
        <v>#REF!</v>
      </c>
      <c r="AG44" s="70">
        <v>0.4</v>
      </c>
      <c r="AH44" s="71" t="e">
        <f>(SUMIF(#REF!,$A44,#REF!)/60)</f>
        <v>#REF!</v>
      </c>
      <c r="AI44" s="71" t="e">
        <f>AG44*IF($C44="TA io",$I$92,IF($C44="MH",$I$93,$I$91))*#REF!</f>
        <v>#REF!</v>
      </c>
      <c r="AJ44" s="88">
        <v>0.4</v>
      </c>
      <c r="AK44" s="71" t="e">
        <f>(SUMIF(#REF!,$A44,#REF!)/60)</f>
        <v>#REF!</v>
      </c>
      <c r="AL44" s="71" t="e">
        <f>AJ44*IF($C44="TA io",$I$92,IF($C44="MH",$I$93,$I$91))*#REF!</f>
        <v>#REF!</v>
      </c>
      <c r="AM44" s="88">
        <v>0.4</v>
      </c>
      <c r="AN44" s="71" t="e">
        <f>(SUMIF(#REF!,$A44,#REF!)/60)</f>
        <v>#REF!</v>
      </c>
      <c r="AO44" s="71" t="e">
        <f>AM44*IF($C44="TA io",$I$92,IF($C44="MH",$I$93,$I$91))*#REF!</f>
        <v>#REF!</v>
      </c>
      <c r="AP44" s="88">
        <v>0.4</v>
      </c>
      <c r="AQ44" s="71" t="e">
        <f>(SUMIF(#REF!,$A44,#REF!)/60)</f>
        <v>#REF!</v>
      </c>
      <c r="AR44" s="71" t="e">
        <f>AP44*IF($C44="TA io",$I$92,IF($C44="MH",$I$93,$I$91))*#REF!</f>
        <v>#REF!</v>
      </c>
      <c r="AS44" s="88">
        <v>0.4</v>
      </c>
      <c r="AT44" s="70" t="e">
        <f>(SUMIF(#REF!,$A44,#REF!)/60)</f>
        <v>#REF!</v>
      </c>
      <c r="AU44" s="71" t="e">
        <f>AS44*IF($C44="TA io",$I$92,IF($C44="MH",$I$93,$I$91))*#REF!</f>
        <v>#REF!</v>
      </c>
      <c r="AV44" s="70">
        <v>0.4</v>
      </c>
      <c r="AW44" s="71" t="e">
        <f>(SUMIF(#REF!,$A44,#REF!)/60)</f>
        <v>#REF!</v>
      </c>
      <c r="AX44" s="71" t="e">
        <f>AV44*IF($C44="TA io",$I$92,IF($C44="MH",$I$93,$I$91))*#REF!</f>
        <v>#REF!</v>
      </c>
      <c r="AY44" s="119" t="e">
        <f t="shared" ref="AY44:AY58" si="91">+AW44-AX44</f>
        <v>#REF!</v>
      </c>
      <c r="AZ44" s="210" t="e">
        <f t="shared" ref="AZ44:AZ51" si="92">+AY44/AX44</f>
        <v>#REF!</v>
      </c>
      <c r="BA44" s="174" t="e">
        <f t="shared" ref="BA44:BB57" si="93">+H44+N44+T44</f>
        <v>#REF!</v>
      </c>
      <c r="BB44" s="174" t="e">
        <f t="shared" si="93"/>
        <v>#REF!</v>
      </c>
      <c r="BC44" s="104" t="e">
        <f t="shared" si="2"/>
        <v>#REF!</v>
      </c>
      <c r="BD44" s="105" t="e">
        <f t="shared" ref="BD44:BD57" si="94">+BC44/BB44</f>
        <v>#REF!</v>
      </c>
    </row>
    <row r="45" spans="1:56" s="110" customFormat="1" ht="15.75" customHeight="1" x14ac:dyDescent="0.25">
      <c r="A45" s="80" t="s">
        <v>1932</v>
      </c>
      <c r="B45" s="68" t="s">
        <v>1915</v>
      </c>
      <c r="C45" s="68" t="s">
        <v>133</v>
      </c>
      <c r="D45" s="68" t="s">
        <v>139</v>
      </c>
      <c r="E45" s="69" t="s">
        <v>139</v>
      </c>
      <c r="F45" s="211" t="e">
        <f t="shared" si="84"/>
        <v>#REF!</v>
      </c>
      <c r="G45" s="70">
        <v>0</v>
      </c>
      <c r="H45" s="71" t="e">
        <f>(SUMIF(#REF!,$A45,#REF!)/60)</f>
        <v>#REF!</v>
      </c>
      <c r="I45" s="71" t="e">
        <f>G45*IF($C45="TA io",$I$92,IF($C45="MH",$I$93,$I$91))*#REF!</f>
        <v>#REF!</v>
      </c>
      <c r="J45" s="71" t="e">
        <f t="shared" si="85"/>
        <v>#REF!</v>
      </c>
      <c r="K45" s="218" t="e">
        <f t="shared" si="86"/>
        <v>#REF!</v>
      </c>
      <c r="L45" s="218"/>
      <c r="M45" s="70">
        <v>0</v>
      </c>
      <c r="N45" s="83" t="e">
        <f>(SUMIF(#REF!,$A45,#REF!)/60)</f>
        <v>#REF!</v>
      </c>
      <c r="O45" s="83" t="e">
        <f>M45*IF($C45="TA io",$I$92,IF($C45="MH",$I$93,$I$91))*#REF!</f>
        <v>#REF!</v>
      </c>
      <c r="P45" s="83" t="e">
        <f t="shared" si="87"/>
        <v>#REF!</v>
      </c>
      <c r="Q45" s="217" t="e">
        <f t="shared" si="88"/>
        <v>#REF!</v>
      </c>
      <c r="R45" s="218"/>
      <c r="S45" s="70">
        <v>0.4</v>
      </c>
      <c r="T45" s="83" t="e">
        <f>(SUMIF(#REF!,$A45,#REF!)/60)</f>
        <v>#REF!</v>
      </c>
      <c r="U45" s="83" t="e">
        <f>S45*IF($C45="TA io",$I$92,IF($C45="MH",$I$93,$I$91))*#REF!</f>
        <v>#REF!</v>
      </c>
      <c r="V45" s="83" t="e">
        <f t="shared" si="89"/>
        <v>#REF!</v>
      </c>
      <c r="W45" s="217" t="e">
        <f t="shared" si="90"/>
        <v>#REF!</v>
      </c>
      <c r="X45" s="70">
        <v>0.4</v>
      </c>
      <c r="Y45" s="71" t="e">
        <f>(SUMIF(#REF!,$A45,#REF!)/60)</f>
        <v>#REF!</v>
      </c>
      <c r="Z45" s="71" t="e">
        <f>X45*IF($C45="TA io",$I$92,IF($C45="MH",$I$93,$I$91))*#REF!</f>
        <v>#REF!</v>
      </c>
      <c r="AA45" s="70">
        <v>0.4</v>
      </c>
      <c r="AB45" s="71" t="e">
        <f>(SUMIF(#REF!,$A45,#REF!)/60)</f>
        <v>#REF!</v>
      </c>
      <c r="AC45" s="71" t="e">
        <f>AA45*IF($C45="TA io",$I$92,IF($C45="MH",$I$93,$I$91))*#REF!</f>
        <v>#REF!</v>
      </c>
      <c r="AD45" s="70">
        <v>0.4</v>
      </c>
      <c r="AE45" s="89" t="e">
        <f>(SUMIF(#REF!,$A45,#REF!)/60)</f>
        <v>#REF!</v>
      </c>
      <c r="AF45" s="168" t="e">
        <f>AD45*IF($C45="TA io",$I$92,IF($C45="MH",$I$93,$I$91))*#REF!</f>
        <v>#REF!</v>
      </c>
      <c r="AG45" s="70">
        <v>0.4</v>
      </c>
      <c r="AH45" s="71" t="e">
        <f>(SUMIF(#REF!,$A45,#REF!)/60)</f>
        <v>#REF!</v>
      </c>
      <c r="AI45" s="71" t="e">
        <f>AG45*IF($C45="TA io",$I$92,IF($C45="MH",$I$93,$I$91))*#REF!</f>
        <v>#REF!</v>
      </c>
      <c r="AJ45" s="125">
        <v>0.4</v>
      </c>
      <c r="AK45" s="71" t="e">
        <f>(SUMIF(#REF!,$A45,#REF!)/60)</f>
        <v>#REF!</v>
      </c>
      <c r="AL45" s="71" t="e">
        <f>AJ45*IF($C45="TA io",$I$92,IF($C45="MH",$I$93,$I$91))*#REF!</f>
        <v>#REF!</v>
      </c>
      <c r="AM45" s="125">
        <v>0.4</v>
      </c>
      <c r="AN45" s="71" t="e">
        <f>(SUMIF(#REF!,$A45,#REF!)/60)</f>
        <v>#REF!</v>
      </c>
      <c r="AO45" s="71" t="e">
        <f>AM45*IF($C45="TA io",$I$92,IF($C45="MH",$I$93,$I$91))*#REF!</f>
        <v>#REF!</v>
      </c>
      <c r="AP45" s="88">
        <v>0.4</v>
      </c>
      <c r="AQ45" s="71" t="e">
        <f>(SUMIF(#REF!,$A45,#REF!)/60)</f>
        <v>#REF!</v>
      </c>
      <c r="AR45" s="71" t="e">
        <f>AP45*IF($C45="TA io",$I$92,IF($C45="MH",$I$93,$I$91))*#REF!</f>
        <v>#REF!</v>
      </c>
      <c r="AS45" s="88">
        <v>0.4</v>
      </c>
      <c r="AT45" s="70" t="e">
        <f>(SUMIF(#REF!,$A45,#REF!)/60)</f>
        <v>#REF!</v>
      </c>
      <c r="AU45" s="71" t="e">
        <f>AS45*IF($C45="TA io",$I$92,IF($C45="MH",$I$93,$I$91))*#REF!</f>
        <v>#REF!</v>
      </c>
      <c r="AV45" s="70">
        <v>0.4</v>
      </c>
      <c r="AW45" s="71" t="e">
        <f>(SUMIF(#REF!,$A45,#REF!)/60)</f>
        <v>#REF!</v>
      </c>
      <c r="AX45" s="71" t="e">
        <f>AV45*IF($C45="TA io",$I$92,IF($C45="MH",$I$93,$I$91))*#REF!</f>
        <v>#REF!</v>
      </c>
      <c r="AY45" s="119" t="e">
        <f t="shared" ref="AY45" si="95">+AW45-AX45</f>
        <v>#REF!</v>
      </c>
      <c r="AZ45" s="210" t="e">
        <f t="shared" si="92"/>
        <v>#REF!</v>
      </c>
      <c r="BA45" s="174" t="e">
        <f t="shared" si="93"/>
        <v>#REF!</v>
      </c>
      <c r="BB45" s="174" t="e">
        <f t="shared" si="93"/>
        <v>#REF!</v>
      </c>
      <c r="BC45" s="104" t="e">
        <f t="shared" ref="BC45" si="96">+BA45-BB45</f>
        <v>#REF!</v>
      </c>
      <c r="BD45" s="105" t="e">
        <f t="shared" ref="BD45" si="97">+BC45/BB45</f>
        <v>#REF!</v>
      </c>
    </row>
    <row r="46" spans="1:56" ht="15.75" customHeight="1" x14ac:dyDescent="0.25">
      <c r="A46" s="80" t="s">
        <v>83</v>
      </c>
      <c r="B46" s="68" t="s">
        <v>177</v>
      </c>
      <c r="C46" s="68" t="s">
        <v>133</v>
      </c>
      <c r="D46" s="68" t="s">
        <v>139</v>
      </c>
      <c r="E46" s="69" t="s">
        <v>139</v>
      </c>
      <c r="F46" s="211" t="e">
        <f t="shared" si="84"/>
        <v>#REF!</v>
      </c>
      <c r="G46" s="70">
        <v>0.6</v>
      </c>
      <c r="H46" s="71" t="e">
        <f>(SUMIF(#REF!,$A46,#REF!)/60)</f>
        <v>#REF!</v>
      </c>
      <c r="I46" s="71" t="e">
        <f>G46*IF($C46="TA io",$I$92,IF($C46="MH",$I$93,$I$91))*#REF!</f>
        <v>#REF!</v>
      </c>
      <c r="J46" s="71" t="e">
        <f t="shared" si="85"/>
        <v>#REF!</v>
      </c>
      <c r="K46" s="218" t="e">
        <f t="shared" si="86"/>
        <v>#REF!</v>
      </c>
      <c r="L46" s="218"/>
      <c r="M46" s="70">
        <v>0.6</v>
      </c>
      <c r="N46" s="83" t="e">
        <f>(SUMIF(#REF!,$A46,#REF!)/60)</f>
        <v>#REF!</v>
      </c>
      <c r="O46" s="83" t="e">
        <f>M46*IF($C46="TA io",$I$92,IF($C46="MH",$I$93,$I$91))*#REF!</f>
        <v>#REF!</v>
      </c>
      <c r="P46" s="83" t="e">
        <f t="shared" si="87"/>
        <v>#REF!</v>
      </c>
      <c r="Q46" s="217" t="e">
        <f t="shared" si="88"/>
        <v>#REF!</v>
      </c>
      <c r="R46" s="218"/>
      <c r="S46" s="70">
        <v>0.6</v>
      </c>
      <c r="T46" s="83" t="e">
        <f>(SUMIF(#REF!,$A46,#REF!)/60)</f>
        <v>#REF!</v>
      </c>
      <c r="U46" s="83" t="e">
        <f>S46*IF($C46="TA io",$I$92,IF($C46="MH",$I$93,$I$91))*#REF!</f>
        <v>#REF!</v>
      </c>
      <c r="V46" s="83" t="e">
        <f t="shared" si="89"/>
        <v>#REF!</v>
      </c>
      <c r="W46" s="217" t="e">
        <f t="shared" si="90"/>
        <v>#REF!</v>
      </c>
      <c r="X46" s="70">
        <v>0.6</v>
      </c>
      <c r="Y46" s="71" t="e">
        <f>(SUMIF(#REF!,$A46,#REF!)/60)</f>
        <v>#REF!</v>
      </c>
      <c r="Z46" s="71" t="e">
        <f>X46*IF($C46="TA io",$I$92,IF($C46="MH",$I$93,$I$91))*#REF!</f>
        <v>#REF!</v>
      </c>
      <c r="AA46" s="70">
        <v>0.6</v>
      </c>
      <c r="AB46" s="71" t="e">
        <f>(SUMIF(#REF!,$A46,#REF!)/60)</f>
        <v>#REF!</v>
      </c>
      <c r="AC46" s="71" t="e">
        <f>AA46*IF($C46="TA io",$I$92,IF($C46="MH",$I$93,$I$91))*#REF!</f>
        <v>#REF!</v>
      </c>
      <c r="AD46" s="70">
        <v>0.6</v>
      </c>
      <c r="AE46" s="89" t="e">
        <f>(SUMIF(#REF!,$A46,#REF!)/60)</f>
        <v>#REF!</v>
      </c>
      <c r="AF46" s="168" t="e">
        <f>AD46*IF($C46="TA io",$I$92,IF($C46="MH",$I$93,$I$91))*#REF!</f>
        <v>#REF!</v>
      </c>
      <c r="AG46" s="70">
        <v>0.6</v>
      </c>
      <c r="AH46" s="71" t="e">
        <f>(SUMIF(#REF!,$A46,#REF!)/60)</f>
        <v>#REF!</v>
      </c>
      <c r="AI46" s="71" t="e">
        <f>AG46*IF($C46="TA io",$I$92,IF($C46="MH",$I$93,$I$91))*#REF!</f>
        <v>#REF!</v>
      </c>
      <c r="AJ46" s="88">
        <v>0.6</v>
      </c>
      <c r="AK46" s="71" t="e">
        <f>(SUMIF(#REF!,$A46,#REF!)/60)</f>
        <v>#REF!</v>
      </c>
      <c r="AL46" s="71" t="e">
        <f>AJ46*IF($C46="TA io",$I$92,IF($C46="MH",$I$93,$I$91))*#REF!</f>
        <v>#REF!</v>
      </c>
      <c r="AM46" s="88">
        <v>0.6</v>
      </c>
      <c r="AN46" s="71" t="e">
        <f>(SUMIF(#REF!,$A46,#REF!)/60)</f>
        <v>#REF!</v>
      </c>
      <c r="AO46" s="71" t="e">
        <f>AM46*IF($C46="TA io",$I$92,IF($C46="MH",$I$93,$I$91))*#REF!</f>
        <v>#REF!</v>
      </c>
      <c r="AP46" s="88">
        <v>0.6</v>
      </c>
      <c r="AQ46" s="71" t="e">
        <f>(SUMIF(#REF!,$A46,#REF!)/60)</f>
        <v>#REF!</v>
      </c>
      <c r="AR46" s="71" t="e">
        <f>AP46*IF($C46="TA io",$I$92,IF($C46="MH",$I$93,$I$91))*#REF!</f>
        <v>#REF!</v>
      </c>
      <c r="AS46" s="88">
        <v>0.6</v>
      </c>
      <c r="AT46" s="70" t="e">
        <f>(SUMIF(#REF!,$A46,#REF!)/60)</f>
        <v>#REF!</v>
      </c>
      <c r="AU46" s="71" t="e">
        <f>AS46*IF($C46="TA io",$I$92,IF($C46="MH",$I$93,$I$91))*#REF!</f>
        <v>#REF!</v>
      </c>
      <c r="AV46" s="70">
        <v>0.6</v>
      </c>
      <c r="AW46" s="71" t="e">
        <f>(SUMIF(#REF!,$A46,#REF!)/60)</f>
        <v>#REF!</v>
      </c>
      <c r="AX46" s="71" t="e">
        <f>AV46*IF($C46="TA io",$I$92,IF($C46="MH",$I$93,$I$91))*#REF!</f>
        <v>#REF!</v>
      </c>
      <c r="AY46" s="119" t="e">
        <f t="shared" si="91"/>
        <v>#REF!</v>
      </c>
      <c r="AZ46" s="210" t="e">
        <f t="shared" si="92"/>
        <v>#REF!</v>
      </c>
      <c r="BA46" s="174" t="e">
        <f t="shared" si="93"/>
        <v>#REF!</v>
      </c>
      <c r="BB46" s="174" t="e">
        <f t="shared" si="93"/>
        <v>#REF!</v>
      </c>
      <c r="BC46" s="104" t="e">
        <f t="shared" si="2"/>
        <v>#REF!</v>
      </c>
      <c r="BD46" s="105" t="e">
        <f t="shared" si="94"/>
        <v>#REF!</v>
      </c>
    </row>
    <row r="47" spans="1:56" ht="15.75" customHeight="1" x14ac:dyDescent="0.25">
      <c r="A47" s="80" t="s">
        <v>99</v>
      </c>
      <c r="B47" s="68" t="s">
        <v>178</v>
      </c>
      <c r="C47" s="68" t="s">
        <v>133</v>
      </c>
      <c r="D47" s="68" t="s">
        <v>139</v>
      </c>
      <c r="E47" s="69" t="s">
        <v>139</v>
      </c>
      <c r="F47" s="211" t="e">
        <f t="shared" si="84"/>
        <v>#REF!</v>
      </c>
      <c r="G47" s="70">
        <v>0.2</v>
      </c>
      <c r="H47" s="71" t="e">
        <f>(SUMIF(#REF!,$A47,#REF!)/60)</f>
        <v>#REF!</v>
      </c>
      <c r="I47" s="71" t="e">
        <f>G47*IF($C47="TA io",$I$92,IF($C47="MH",$I$93,$I$91))*#REF!</f>
        <v>#REF!</v>
      </c>
      <c r="J47" s="71" t="e">
        <f t="shared" si="85"/>
        <v>#REF!</v>
      </c>
      <c r="K47" s="218" t="e">
        <f t="shared" si="86"/>
        <v>#REF!</v>
      </c>
      <c r="L47" s="218"/>
      <c r="M47" s="70">
        <v>0.2</v>
      </c>
      <c r="N47" s="83" t="e">
        <f>(SUMIF(#REF!,$A47,#REF!)/60)</f>
        <v>#REF!</v>
      </c>
      <c r="O47" s="83" t="e">
        <f>M47*IF($C47="TA io",$I$92,IF($C47="MH",$I$93,$I$91))*#REF!</f>
        <v>#REF!</v>
      </c>
      <c r="P47" s="83" t="e">
        <f t="shared" si="87"/>
        <v>#REF!</v>
      </c>
      <c r="Q47" s="217" t="e">
        <f t="shared" si="88"/>
        <v>#REF!</v>
      </c>
      <c r="R47" s="218"/>
      <c r="S47" s="70">
        <v>0.2</v>
      </c>
      <c r="T47" s="83" t="e">
        <f>(SUMIF(#REF!,$A47,#REF!)/60)</f>
        <v>#REF!</v>
      </c>
      <c r="U47" s="83" t="e">
        <f>S47*IF($C47="TA io",$I$92,IF($C47="MH",$I$93,$I$91))*#REF!</f>
        <v>#REF!</v>
      </c>
      <c r="V47" s="83" t="e">
        <f t="shared" si="89"/>
        <v>#REF!</v>
      </c>
      <c r="W47" s="217" t="e">
        <f t="shared" si="90"/>
        <v>#REF!</v>
      </c>
      <c r="X47" s="70">
        <v>0.2</v>
      </c>
      <c r="Y47" s="71" t="e">
        <f>(SUMIF(#REF!,$A47,#REF!)/60)</f>
        <v>#REF!</v>
      </c>
      <c r="Z47" s="71" t="e">
        <f>X47*IF($C47="TA io",$I$92,IF($C47="MH",$I$93,$I$91))*#REF!</f>
        <v>#REF!</v>
      </c>
      <c r="AA47" s="70">
        <v>0.2</v>
      </c>
      <c r="AB47" s="71" t="e">
        <f>(SUMIF(#REF!,$A47,#REF!)/60)</f>
        <v>#REF!</v>
      </c>
      <c r="AC47" s="71" t="e">
        <f>AA47*IF($C47="TA io",$I$92,IF($C47="MH",$I$93,$I$91))*#REF!</f>
        <v>#REF!</v>
      </c>
      <c r="AD47" s="70">
        <v>0.2</v>
      </c>
      <c r="AE47" s="89" t="e">
        <f>(SUMIF(#REF!,$A47,#REF!)/60)</f>
        <v>#REF!</v>
      </c>
      <c r="AF47" s="168" t="e">
        <f>AD47*IF($C47="TA io",$I$92,IF($C47="MH",$I$93,$I$91))*#REF!</f>
        <v>#REF!</v>
      </c>
      <c r="AG47" s="70">
        <v>0.2</v>
      </c>
      <c r="AH47" s="71" t="e">
        <f>(SUMIF(#REF!,$A47,#REF!)/60)</f>
        <v>#REF!</v>
      </c>
      <c r="AI47" s="71" t="e">
        <f>AG47*IF($C47="TA io",$I$92,IF($C47="MH",$I$93,$I$91))*#REF!</f>
        <v>#REF!</v>
      </c>
      <c r="AJ47" s="88">
        <v>0.2</v>
      </c>
      <c r="AK47" s="71" t="e">
        <f>(SUMIF(#REF!,$A47,#REF!)/60)</f>
        <v>#REF!</v>
      </c>
      <c r="AL47" s="71" t="e">
        <f>AJ47*IF($C47="TA io",$I$92,IF($C47="MH",$I$93,$I$91))*#REF!</f>
        <v>#REF!</v>
      </c>
      <c r="AM47" s="88">
        <v>0.2</v>
      </c>
      <c r="AN47" s="71" t="e">
        <f>(SUMIF(#REF!,$A47,#REF!)/60)</f>
        <v>#REF!</v>
      </c>
      <c r="AO47" s="71" t="e">
        <f>AM47*IF($C47="TA io",$I$92,IF($C47="MH",$I$93,$I$91))*#REF!</f>
        <v>#REF!</v>
      </c>
      <c r="AP47" s="88">
        <v>0.2</v>
      </c>
      <c r="AQ47" s="71" t="e">
        <f>(SUMIF(#REF!,$A47,#REF!)/60)</f>
        <v>#REF!</v>
      </c>
      <c r="AR47" s="71" t="e">
        <f>AP47*IF($C47="TA io",$I$92,IF($C47="MH",$I$93,$I$91))*#REF!</f>
        <v>#REF!</v>
      </c>
      <c r="AS47" s="88">
        <v>0.2</v>
      </c>
      <c r="AT47" s="70" t="e">
        <f>(SUMIF(#REF!,$A47,#REF!)/60)</f>
        <v>#REF!</v>
      </c>
      <c r="AU47" s="71" t="e">
        <f>AS47*IF($C47="TA io",$I$92,IF($C47="MH",$I$93,$I$91))*#REF!</f>
        <v>#REF!</v>
      </c>
      <c r="AV47" s="70">
        <v>0.2</v>
      </c>
      <c r="AW47" s="71" t="e">
        <f>(SUMIF(#REF!,$A47,#REF!)/60)</f>
        <v>#REF!</v>
      </c>
      <c r="AX47" s="71" t="e">
        <f>AV47*IF($C47="TA io",$I$92,IF($C47="MH",$I$93,$I$91))*#REF!</f>
        <v>#REF!</v>
      </c>
      <c r="AY47" s="119" t="e">
        <f t="shared" si="91"/>
        <v>#REF!</v>
      </c>
      <c r="AZ47" s="210" t="e">
        <f t="shared" si="92"/>
        <v>#REF!</v>
      </c>
      <c r="BA47" s="174" t="e">
        <f t="shared" si="93"/>
        <v>#REF!</v>
      </c>
      <c r="BB47" s="174" t="e">
        <f t="shared" si="93"/>
        <v>#REF!</v>
      </c>
      <c r="BC47" s="104" t="e">
        <f t="shared" si="2"/>
        <v>#REF!</v>
      </c>
      <c r="BD47" s="105" t="e">
        <f t="shared" si="94"/>
        <v>#REF!</v>
      </c>
    </row>
    <row r="48" spans="1:56" ht="15.75" customHeight="1" x14ac:dyDescent="0.25">
      <c r="A48" s="80" t="s">
        <v>107</v>
      </c>
      <c r="B48" s="68" t="s">
        <v>179</v>
      </c>
      <c r="C48" s="68" t="s">
        <v>133</v>
      </c>
      <c r="D48" s="68" t="s">
        <v>139</v>
      </c>
      <c r="E48" s="69" t="s">
        <v>139</v>
      </c>
      <c r="F48" s="211" t="e">
        <f t="shared" si="84"/>
        <v>#REF!</v>
      </c>
      <c r="G48" s="70">
        <v>0.4</v>
      </c>
      <c r="H48" s="71" t="e">
        <f>(SUMIF(#REF!,$A48,#REF!)/60)</f>
        <v>#REF!</v>
      </c>
      <c r="I48" s="71" t="e">
        <f>G48*IF($C48="TA io",$I$92,IF($C48="MH",$I$93,$I$91))*#REF!</f>
        <v>#REF!</v>
      </c>
      <c r="J48" s="71" t="e">
        <f t="shared" si="85"/>
        <v>#REF!</v>
      </c>
      <c r="K48" s="218">
        <v>4.0000000000000001E-3</v>
      </c>
      <c r="L48" s="218"/>
      <c r="M48" s="70">
        <v>0.4</v>
      </c>
      <c r="N48" s="83" t="e">
        <f>(SUMIF(#REF!,$A48,#REF!)/60)</f>
        <v>#REF!</v>
      </c>
      <c r="O48" s="83" t="e">
        <f>M48*IF($C48="TA io",$I$92,IF($C48="MH",$I$93,$I$91))*#REF!</f>
        <v>#REF!</v>
      </c>
      <c r="P48" s="83" t="e">
        <f t="shared" si="87"/>
        <v>#REF!</v>
      </c>
      <c r="Q48" s="217" t="e">
        <f t="shared" si="88"/>
        <v>#REF!</v>
      </c>
      <c r="R48" s="218"/>
      <c r="S48" s="70">
        <v>0.4</v>
      </c>
      <c r="T48" s="83" t="e">
        <f>(SUMIF(#REF!,$A48,#REF!)/60)</f>
        <v>#REF!</v>
      </c>
      <c r="U48" s="83" t="e">
        <f>S48*IF($C48="TA io",$I$92,IF($C48="MH",$I$93,$I$91))*#REF!</f>
        <v>#REF!</v>
      </c>
      <c r="V48" s="83" t="e">
        <f t="shared" si="89"/>
        <v>#REF!</v>
      </c>
      <c r="W48" s="217" t="e">
        <f t="shared" si="90"/>
        <v>#REF!</v>
      </c>
      <c r="X48" s="70">
        <v>0.4</v>
      </c>
      <c r="Y48" s="71" t="e">
        <f>(SUMIF(#REF!,$A48,#REF!)/60)</f>
        <v>#REF!</v>
      </c>
      <c r="Z48" s="71" t="e">
        <f>X48*IF($C48="TA io",$I$92,IF($C48="MH",$I$93,$I$91))*#REF!</f>
        <v>#REF!</v>
      </c>
      <c r="AA48" s="70">
        <v>0.4</v>
      </c>
      <c r="AB48" s="71" t="e">
        <f>(SUMIF(#REF!,$A48,#REF!)/60)</f>
        <v>#REF!</v>
      </c>
      <c r="AC48" s="71" t="e">
        <f>AA48*IF($C48="TA io",$I$92,IF($C48="MH",$I$93,$I$91))*#REF!</f>
        <v>#REF!</v>
      </c>
      <c r="AD48" s="70">
        <v>0.3</v>
      </c>
      <c r="AE48" s="89" t="e">
        <f>(SUMIF(#REF!,$A48,#REF!)/60)</f>
        <v>#REF!</v>
      </c>
      <c r="AF48" s="168" t="e">
        <f>AD48*IF($C48="TA io",$I$92,IF($C48="MH",$I$93,$I$91))*#REF!</f>
        <v>#REF!</v>
      </c>
      <c r="AG48" s="70">
        <v>0.3</v>
      </c>
      <c r="AH48" s="71" t="e">
        <f>(SUMIF(#REF!,$A48,#REF!)/60)</f>
        <v>#REF!</v>
      </c>
      <c r="AI48" s="71" t="e">
        <f>AG48*IF($C48="TA io",$I$92,IF($C48="MH",$I$93,$I$91))*#REF!</f>
        <v>#REF!</v>
      </c>
      <c r="AJ48" s="88">
        <v>0.3</v>
      </c>
      <c r="AK48" s="71" t="e">
        <f>(SUMIF(#REF!,$A48,#REF!)/60)</f>
        <v>#REF!</v>
      </c>
      <c r="AL48" s="71" t="e">
        <f>AJ48*IF($C48="TA io",$I$92,IF($C48="MH",$I$93,$I$91))*#REF!</f>
        <v>#REF!</v>
      </c>
      <c r="AM48" s="88">
        <v>0.3</v>
      </c>
      <c r="AN48" s="71" t="e">
        <f>(SUMIF(#REF!,$A48,#REF!)/60)</f>
        <v>#REF!</v>
      </c>
      <c r="AO48" s="71" t="e">
        <f>AM48*IF($C48="TA io",$I$92,IF($C48="MH",$I$93,$I$91))*#REF!</f>
        <v>#REF!</v>
      </c>
      <c r="AP48" s="88">
        <v>0.3</v>
      </c>
      <c r="AQ48" s="71" t="e">
        <f>(SUMIF(#REF!,$A48,#REF!)/60)</f>
        <v>#REF!</v>
      </c>
      <c r="AR48" s="71" t="e">
        <f>AP48*IF($C48="TA io",$I$92,IF($C48="MH",$I$93,$I$91))*#REF!</f>
        <v>#REF!</v>
      </c>
      <c r="AS48" s="88">
        <v>0.3</v>
      </c>
      <c r="AT48" s="70" t="e">
        <f>(SUMIF(#REF!,$A48,#REF!)/60)</f>
        <v>#REF!</v>
      </c>
      <c r="AU48" s="71" t="e">
        <f>AS48*IF($C48="TA io",$I$92,IF($C48="MH",$I$93,$I$91))*#REF!</f>
        <v>#REF!</v>
      </c>
      <c r="AV48" s="70">
        <v>0.3</v>
      </c>
      <c r="AW48" s="71" t="e">
        <f>(SUMIF(#REF!,$A48,#REF!)/60)</f>
        <v>#REF!</v>
      </c>
      <c r="AX48" s="71" t="e">
        <f>AV48*IF($C48="TA io",$I$92,IF($C48="MH",$I$93,$I$91))*#REF!</f>
        <v>#REF!</v>
      </c>
      <c r="AY48" s="119" t="e">
        <f t="shared" si="91"/>
        <v>#REF!</v>
      </c>
      <c r="AZ48" s="210" t="e">
        <f t="shared" si="92"/>
        <v>#REF!</v>
      </c>
      <c r="BA48" s="174" t="e">
        <f t="shared" si="93"/>
        <v>#REF!</v>
      </c>
      <c r="BB48" s="174" t="e">
        <f t="shared" si="93"/>
        <v>#REF!</v>
      </c>
      <c r="BC48" s="104" t="e">
        <f t="shared" si="2"/>
        <v>#REF!</v>
      </c>
      <c r="BD48" s="105" t="e">
        <f t="shared" si="94"/>
        <v>#REF!</v>
      </c>
    </row>
    <row r="49" spans="1:56" ht="15.75" customHeight="1" x14ac:dyDescent="0.25">
      <c r="A49" s="80" t="s">
        <v>114</v>
      </c>
      <c r="B49" s="68" t="s">
        <v>180</v>
      </c>
      <c r="C49" s="68" t="s">
        <v>133</v>
      </c>
      <c r="D49" s="68" t="s">
        <v>139</v>
      </c>
      <c r="E49" s="69" t="s">
        <v>139</v>
      </c>
      <c r="F49" s="211" t="e">
        <f t="shared" si="84"/>
        <v>#REF!</v>
      </c>
      <c r="G49" s="70">
        <v>0.55000000000000004</v>
      </c>
      <c r="H49" s="71" t="e">
        <f>(SUMIF(#REF!,$A49,#REF!)/60)</f>
        <v>#REF!</v>
      </c>
      <c r="I49" s="71" t="e">
        <f>G49*IF($C49="TA io",$I$92,IF($C49="MH",$I$93,$I$91))*#REF!</f>
        <v>#REF!</v>
      </c>
      <c r="J49" s="71" t="e">
        <f t="shared" si="85"/>
        <v>#REF!</v>
      </c>
      <c r="K49" s="218" t="e">
        <f t="shared" si="86"/>
        <v>#REF!</v>
      </c>
      <c r="L49" s="218"/>
      <c r="M49" s="70">
        <v>0.55000000000000004</v>
      </c>
      <c r="N49" s="83" t="e">
        <f>(SUMIF(#REF!,$A49,#REF!)/60)</f>
        <v>#REF!</v>
      </c>
      <c r="O49" s="83" t="e">
        <f>M49*IF($C49="TA io",$I$92,IF($C49="MH",$I$93,$I$91))*#REF!</f>
        <v>#REF!</v>
      </c>
      <c r="P49" s="83" t="e">
        <f t="shared" si="87"/>
        <v>#REF!</v>
      </c>
      <c r="Q49" s="217" t="e">
        <f t="shared" si="88"/>
        <v>#REF!</v>
      </c>
      <c r="R49" s="218"/>
      <c r="S49" s="70">
        <v>0.55000000000000004</v>
      </c>
      <c r="T49" s="83" t="e">
        <f>(SUMIF(#REF!,$A49,#REF!)/60)</f>
        <v>#REF!</v>
      </c>
      <c r="U49" s="83" t="e">
        <f>S49*IF($C49="TA io",$I$92,IF($C49="MH",$I$93,$I$91))*#REF!</f>
        <v>#REF!</v>
      </c>
      <c r="V49" s="83" t="e">
        <f t="shared" si="89"/>
        <v>#REF!</v>
      </c>
      <c r="W49" s="217" t="e">
        <f t="shared" si="90"/>
        <v>#REF!</v>
      </c>
      <c r="X49" s="70">
        <v>0.55000000000000004</v>
      </c>
      <c r="Y49" s="71" t="e">
        <f>(SUMIF(#REF!,$A49,#REF!)/60)</f>
        <v>#REF!</v>
      </c>
      <c r="Z49" s="71" t="e">
        <f>X49*IF($C49="TA io",$I$92,IF($C49="MH",$I$93,$I$91))*#REF!</f>
        <v>#REF!</v>
      </c>
      <c r="AA49" s="70">
        <v>0.55000000000000004</v>
      </c>
      <c r="AB49" s="71" t="e">
        <f>(SUMIF(#REF!,$A49,#REF!)/60)</f>
        <v>#REF!</v>
      </c>
      <c r="AC49" s="71" t="e">
        <f>AA49*IF($C49="TA io",$I$92,IF($C49="MH",$I$93,$I$91))*#REF!</f>
        <v>#REF!</v>
      </c>
      <c r="AD49" s="70">
        <v>0.55000000000000004</v>
      </c>
      <c r="AE49" s="89" t="e">
        <f>(SUMIF(#REF!,$A49,#REF!)/60)</f>
        <v>#REF!</v>
      </c>
      <c r="AF49" s="168" t="e">
        <f>AD49*IF($C49="TA io",$I$92,IF($C49="MH",$I$93,$I$91))*#REF!</f>
        <v>#REF!</v>
      </c>
      <c r="AG49" s="70">
        <v>0.55000000000000004</v>
      </c>
      <c r="AH49" s="71" t="e">
        <f>(SUMIF(#REF!,$A49,#REF!)/60)</f>
        <v>#REF!</v>
      </c>
      <c r="AI49" s="71" t="e">
        <f>AG49*IF($C49="TA io",$I$92,IF($C49="MH",$I$93,$I$91))*#REF!</f>
        <v>#REF!</v>
      </c>
      <c r="AJ49" s="70">
        <v>0.55000000000000004</v>
      </c>
      <c r="AK49" s="71" t="e">
        <f>(SUMIF(#REF!,$A49,#REF!)/60)</f>
        <v>#REF!</v>
      </c>
      <c r="AL49" s="71" t="e">
        <f>AJ49*IF($C49="TA io",$I$92,IF($C49="MH",$I$93,$I$91))*#REF!</f>
        <v>#REF!</v>
      </c>
      <c r="AM49" s="70">
        <v>0.55000000000000004</v>
      </c>
      <c r="AN49" s="71" t="e">
        <f>(SUMIF(#REF!,$A49,#REF!)/60)</f>
        <v>#REF!</v>
      </c>
      <c r="AO49" s="71" t="e">
        <f>AM49*IF($C49="TA io",$I$92,IF($C49="MH",$I$93,$I$91))*#REF!</f>
        <v>#REF!</v>
      </c>
      <c r="AP49" s="70">
        <v>0.6</v>
      </c>
      <c r="AQ49" s="71" t="e">
        <f>(SUMIF(#REF!,$A49,#REF!)/60)</f>
        <v>#REF!</v>
      </c>
      <c r="AR49" s="71" t="e">
        <f>AP49*IF($C49="TA io",$I$92,IF($C49="MH",$I$93,$I$91))*#REF!</f>
        <v>#REF!</v>
      </c>
      <c r="AS49" s="70">
        <v>0.6</v>
      </c>
      <c r="AT49" s="70" t="e">
        <f>(SUMIF(#REF!,$A49,#REF!)/60)</f>
        <v>#REF!</v>
      </c>
      <c r="AU49" s="71" t="e">
        <f>AS49*IF($C49="TA io",$I$92,IF($C49="MH",$I$93,$I$91))*#REF!</f>
        <v>#REF!</v>
      </c>
      <c r="AV49" s="70">
        <v>0.6</v>
      </c>
      <c r="AW49" s="71" t="e">
        <f>(SUMIF(#REF!,$A49,#REF!)/60)</f>
        <v>#REF!</v>
      </c>
      <c r="AX49" s="71" t="e">
        <f>AV49*IF($C49="TA io",$I$92,IF($C49="MH",$I$93,$I$91))*#REF!</f>
        <v>#REF!</v>
      </c>
      <c r="AY49" s="119" t="e">
        <f t="shared" si="91"/>
        <v>#REF!</v>
      </c>
      <c r="AZ49" s="210" t="e">
        <f t="shared" si="92"/>
        <v>#REF!</v>
      </c>
      <c r="BA49" s="174" t="e">
        <f t="shared" si="93"/>
        <v>#REF!</v>
      </c>
      <c r="BB49" s="174" t="e">
        <f t="shared" si="93"/>
        <v>#REF!</v>
      </c>
      <c r="BC49" s="104" t="e">
        <f t="shared" si="2"/>
        <v>#REF!</v>
      </c>
      <c r="BD49" s="105" t="e">
        <f t="shared" si="94"/>
        <v>#REF!</v>
      </c>
    </row>
    <row r="50" spans="1:56" ht="15.75" customHeight="1" x14ac:dyDescent="0.25">
      <c r="A50" s="80" t="s">
        <v>125</v>
      </c>
      <c r="B50" s="68" t="s">
        <v>181</v>
      </c>
      <c r="C50" s="68" t="s">
        <v>133</v>
      </c>
      <c r="D50" s="68" t="s">
        <v>139</v>
      </c>
      <c r="E50" s="69" t="s">
        <v>139</v>
      </c>
      <c r="F50" s="211" t="e">
        <f t="shared" si="84"/>
        <v>#REF!</v>
      </c>
      <c r="G50" s="70">
        <v>0.43059999999999998</v>
      </c>
      <c r="H50" s="71" t="e">
        <f>(SUMIF(#REF!,$A50,#REF!)/60)</f>
        <v>#REF!</v>
      </c>
      <c r="I50" s="71" t="e">
        <f>G50*IF($C50="TA io",$I$92,IF($C50="MH",$I$93,$I$91))*#REF!</f>
        <v>#REF!</v>
      </c>
      <c r="J50" s="71" t="e">
        <f t="shared" si="85"/>
        <v>#REF!</v>
      </c>
      <c r="K50" s="218" t="e">
        <f t="shared" si="86"/>
        <v>#REF!</v>
      </c>
      <c r="L50" s="218" t="s">
        <v>1921</v>
      </c>
      <c r="M50" s="70">
        <v>0.43059999999999998</v>
      </c>
      <c r="N50" s="83" t="e">
        <f>(SUMIF(#REF!,$A50,#REF!)/60)</f>
        <v>#REF!</v>
      </c>
      <c r="O50" s="83" t="e">
        <f>M50*IF($C50="TA io",$I$92,IF($C50="MH",$I$93,$I$91))*#REF!</f>
        <v>#REF!</v>
      </c>
      <c r="P50" s="83" t="e">
        <f t="shared" si="87"/>
        <v>#REF!</v>
      </c>
      <c r="Q50" s="217" t="e">
        <f t="shared" si="88"/>
        <v>#REF!</v>
      </c>
      <c r="R50" s="218"/>
      <c r="S50" s="70">
        <v>0.43059999999999998</v>
      </c>
      <c r="T50" s="83" t="e">
        <f>(SUMIF(#REF!,$A50,#REF!)/60)</f>
        <v>#REF!</v>
      </c>
      <c r="U50" s="83" t="e">
        <f>S50*IF($C50="TA io",$I$92,IF($C50="MH",$I$93,$I$91))*#REF!</f>
        <v>#REF!</v>
      </c>
      <c r="V50" s="83" t="e">
        <f t="shared" si="89"/>
        <v>#REF!</v>
      </c>
      <c r="W50" s="217" t="e">
        <f t="shared" si="90"/>
        <v>#REF!</v>
      </c>
      <c r="X50" s="70">
        <v>0.43059999999999998</v>
      </c>
      <c r="Y50" s="71" t="e">
        <f>(SUMIF(#REF!,$A50,#REF!)/60)</f>
        <v>#REF!</v>
      </c>
      <c r="Z50" s="71" t="e">
        <f>X50*IF($C50="TA io",$I$92,IF($C50="MH",$I$93,$I$91))*#REF!</f>
        <v>#REF!</v>
      </c>
      <c r="AA50" s="70">
        <v>0.43059999999999998</v>
      </c>
      <c r="AB50" s="71" t="e">
        <f>(SUMIF(#REF!,$A50,#REF!)/60)</f>
        <v>#REF!</v>
      </c>
      <c r="AC50" s="71" t="e">
        <f>AA50*IF($C50="TA io",$I$92,IF($C50="MH",$I$93,$I$91))*#REF!</f>
        <v>#REF!</v>
      </c>
      <c r="AD50" s="70">
        <v>0</v>
      </c>
      <c r="AE50" s="89" t="e">
        <f>(SUMIF(#REF!,$A50,#REF!)/60)</f>
        <v>#REF!</v>
      </c>
      <c r="AF50" s="168" t="e">
        <f>AD50*IF($C50="TA io",$I$92,IF($C50="MH",$I$93,$I$91))*#REF!</f>
        <v>#REF!</v>
      </c>
      <c r="AG50" s="70">
        <v>0</v>
      </c>
      <c r="AH50" s="71" t="e">
        <f>(SUMIF(#REF!,$A50,#REF!)/60)</f>
        <v>#REF!</v>
      </c>
      <c r="AI50" s="71" t="e">
        <f>AG50*IF($C50="TA io",$I$92,IF($C50="MH",$I$93,$I$91))*#REF!</f>
        <v>#REF!</v>
      </c>
      <c r="AJ50" s="88">
        <v>0</v>
      </c>
      <c r="AK50" s="71" t="e">
        <f>(SUMIF(#REF!,$A50,#REF!)/60)</f>
        <v>#REF!</v>
      </c>
      <c r="AL50" s="71" t="e">
        <f>AJ50*IF($C50="TA io",$I$92,IF($C50="MH",$I$93,$I$91))*#REF!</f>
        <v>#REF!</v>
      </c>
      <c r="AM50" s="88">
        <v>0</v>
      </c>
      <c r="AN50" s="71" t="e">
        <f>(SUMIF(#REF!,$A50,#REF!)/60)</f>
        <v>#REF!</v>
      </c>
      <c r="AO50" s="71" t="e">
        <f>AM50*IF($C50="TA io",$I$92,IF($C50="MH",$I$93,$I$91))*#REF!</f>
        <v>#REF!</v>
      </c>
      <c r="AP50" s="88">
        <v>0</v>
      </c>
      <c r="AQ50" s="71" t="e">
        <f>(SUMIF(#REF!,$A50,#REF!)/60)</f>
        <v>#REF!</v>
      </c>
      <c r="AR50" s="71" t="e">
        <f>AP50*IF($C50="TA io",$I$92,IF($C50="MH",$I$93,$I$91))*#REF!</f>
        <v>#REF!</v>
      </c>
      <c r="AS50" s="88">
        <v>0</v>
      </c>
      <c r="AT50" s="70" t="e">
        <f>(SUMIF(#REF!,$A50,#REF!)/60)</f>
        <v>#REF!</v>
      </c>
      <c r="AU50" s="71" t="e">
        <f>AS50*IF($C50="TA io",$I$92,IF($C50="MH",$I$93,$I$91))*#REF!</f>
        <v>#REF!</v>
      </c>
      <c r="AV50" s="70">
        <v>0</v>
      </c>
      <c r="AW50" s="71" t="e">
        <f>(SUMIF(#REF!,$A50,#REF!)/60)</f>
        <v>#REF!</v>
      </c>
      <c r="AX50" s="71" t="e">
        <f>AV50*IF($C50="TA io",$I$92,IF($C50="MH",$I$93,$I$91))*#REF!</f>
        <v>#REF!</v>
      </c>
      <c r="AY50" s="119" t="e">
        <f t="shared" si="91"/>
        <v>#REF!</v>
      </c>
      <c r="AZ50" s="210" t="e">
        <f t="shared" si="92"/>
        <v>#REF!</v>
      </c>
      <c r="BA50" s="174" t="e">
        <f t="shared" si="93"/>
        <v>#REF!</v>
      </c>
      <c r="BB50" s="174" t="e">
        <f t="shared" si="93"/>
        <v>#REF!</v>
      </c>
      <c r="BC50" s="104" t="e">
        <f t="shared" si="2"/>
        <v>#REF!</v>
      </c>
      <c r="BD50" s="105" t="e">
        <f t="shared" si="94"/>
        <v>#REF!</v>
      </c>
    </row>
    <row r="51" spans="1:56" ht="15.75" customHeight="1" x14ac:dyDescent="0.25">
      <c r="A51" s="80" t="s">
        <v>118</v>
      </c>
      <c r="B51" s="68" t="s">
        <v>183</v>
      </c>
      <c r="C51" s="68" t="s">
        <v>133</v>
      </c>
      <c r="D51" s="68" t="s">
        <v>139</v>
      </c>
      <c r="E51" s="69" t="s">
        <v>139</v>
      </c>
      <c r="F51" s="211" t="e">
        <f t="shared" si="84"/>
        <v>#REF!</v>
      </c>
      <c r="G51" s="70">
        <v>0</v>
      </c>
      <c r="H51" s="71" t="e">
        <f>(SUMIF(#REF!,$A51,#REF!)/60)</f>
        <v>#REF!</v>
      </c>
      <c r="I51" s="71" t="e">
        <f>G51*IF($C51="TA io",$I$92,IF($C51="MH",$I$93,$I$91))*#REF!</f>
        <v>#REF!</v>
      </c>
      <c r="J51" s="71" t="e">
        <f t="shared" si="85"/>
        <v>#REF!</v>
      </c>
      <c r="K51" s="218" t="e">
        <f t="shared" si="86"/>
        <v>#REF!</v>
      </c>
      <c r="L51" s="218"/>
      <c r="M51" s="70">
        <v>0</v>
      </c>
      <c r="N51" s="83" t="e">
        <f>(SUMIF(#REF!,$A51,#REF!)/60)</f>
        <v>#REF!</v>
      </c>
      <c r="O51" s="83" t="e">
        <f>M51*IF($C51="TA io",$I$92,IF($C51="MH",$I$93,$I$91))*#REF!</f>
        <v>#REF!</v>
      </c>
      <c r="P51" s="83" t="e">
        <f t="shared" si="87"/>
        <v>#REF!</v>
      </c>
      <c r="Q51" s="217" t="e">
        <f t="shared" si="88"/>
        <v>#REF!</v>
      </c>
      <c r="R51" s="218"/>
      <c r="S51" s="70">
        <v>0</v>
      </c>
      <c r="T51" s="83" t="e">
        <f>(SUMIF(#REF!,$A51,#REF!)/60)</f>
        <v>#REF!</v>
      </c>
      <c r="U51" s="83" t="e">
        <f>S51*IF($C51="TA io",$I$92,IF($C51="MH",$I$93,$I$91))*#REF!</f>
        <v>#REF!</v>
      </c>
      <c r="V51" s="83" t="e">
        <f t="shared" si="89"/>
        <v>#REF!</v>
      </c>
      <c r="W51" s="217" t="e">
        <f t="shared" si="90"/>
        <v>#REF!</v>
      </c>
      <c r="X51" s="70">
        <v>0</v>
      </c>
      <c r="Y51" s="71" t="e">
        <f>(SUMIF(#REF!,$A51,#REF!)/60)</f>
        <v>#REF!</v>
      </c>
      <c r="Z51" s="71" t="e">
        <f>X51*IF($C51="TA io",$I$92,IF($C51="MH",$I$93,$I$91))*#REF!</f>
        <v>#REF!</v>
      </c>
      <c r="AA51" s="70">
        <v>0</v>
      </c>
      <c r="AB51" s="71" t="e">
        <f>(SUMIF(#REF!,$A51,#REF!)/60)</f>
        <v>#REF!</v>
      </c>
      <c r="AC51" s="71" t="e">
        <f>AA51*IF($C51="TA io",$I$92,IF($C51="MH",$I$93,$I$91))*#REF!</f>
        <v>#REF!</v>
      </c>
      <c r="AD51" s="70">
        <v>0</v>
      </c>
      <c r="AE51" s="89" t="e">
        <f>(SUMIF(#REF!,$A51,#REF!)/60)</f>
        <v>#REF!</v>
      </c>
      <c r="AF51" s="168" t="e">
        <f>AD51*IF($C51="TA io",$I$92,IF($C51="MH",$I$93,$I$91))*#REF!</f>
        <v>#REF!</v>
      </c>
      <c r="AG51" s="70">
        <v>0.4</v>
      </c>
      <c r="AH51" s="71" t="e">
        <f>(SUMIF(#REF!,$A51,#REF!)/60)</f>
        <v>#REF!</v>
      </c>
      <c r="AI51" s="71" t="e">
        <f>AG51*IF($C51="TA io",$I$92,IF($C51="MH",$I$93,$I$91))*#REF!</f>
        <v>#REF!</v>
      </c>
      <c r="AJ51" s="88">
        <v>0.4</v>
      </c>
      <c r="AK51" s="71" t="e">
        <f>(SUMIF(#REF!,$A51,#REF!)/60)</f>
        <v>#REF!</v>
      </c>
      <c r="AL51" s="71" t="e">
        <f>AJ51*IF($C51="TA io",$I$92,IF($C51="MH",$I$93,$I$91))*#REF!</f>
        <v>#REF!</v>
      </c>
      <c r="AM51" s="88">
        <v>0.4</v>
      </c>
      <c r="AN51" s="71" t="e">
        <f>(SUMIF(#REF!,$A51,#REF!)/60)</f>
        <v>#REF!</v>
      </c>
      <c r="AO51" s="71" t="e">
        <f>AM51*IF($C51="TA io",$I$92,IF($C51="MH",$I$93,$I$91))*#REF!</f>
        <v>#REF!</v>
      </c>
      <c r="AP51" s="88">
        <v>0.4</v>
      </c>
      <c r="AQ51" s="71" t="e">
        <f>(SUMIF(#REF!,$A51,#REF!)/60)</f>
        <v>#REF!</v>
      </c>
      <c r="AR51" s="71" t="e">
        <f>AP51*IF($C51="TA io",$I$92,IF($C51="MH",$I$93,$I$91))*#REF!</f>
        <v>#REF!</v>
      </c>
      <c r="AS51" s="88">
        <v>0.4</v>
      </c>
      <c r="AT51" s="70" t="e">
        <f>(SUMIF(#REF!,$A51,#REF!)/60)</f>
        <v>#REF!</v>
      </c>
      <c r="AU51" s="71" t="e">
        <f>AS51*IF($C51="TA io",$I$92,IF($C51="MH",$I$93,$I$91))*#REF!</f>
        <v>#REF!</v>
      </c>
      <c r="AV51" s="70">
        <v>0.4</v>
      </c>
      <c r="AW51" s="71" t="e">
        <f>(SUMIF(#REF!,$A51,#REF!)/60)</f>
        <v>#REF!</v>
      </c>
      <c r="AX51" s="71" t="e">
        <f>AV51*IF($C51="TA io",$I$92,IF($C51="MH",$I$93,$I$91))*#REF!</f>
        <v>#REF!</v>
      </c>
      <c r="AY51" s="119" t="e">
        <f t="shared" si="91"/>
        <v>#REF!</v>
      </c>
      <c r="AZ51" s="210" t="e">
        <f t="shared" si="92"/>
        <v>#REF!</v>
      </c>
      <c r="BA51" s="174" t="e">
        <f t="shared" si="93"/>
        <v>#REF!</v>
      </c>
      <c r="BB51" s="174" t="e">
        <f t="shared" si="93"/>
        <v>#REF!</v>
      </c>
      <c r="BC51" s="104" t="e">
        <f t="shared" si="2"/>
        <v>#REF!</v>
      </c>
      <c r="BD51" s="105" t="e">
        <f t="shared" si="94"/>
        <v>#REF!</v>
      </c>
    </row>
    <row r="52" spans="1:56" ht="15.75" customHeight="1" x14ac:dyDescent="0.25">
      <c r="A52" s="80" t="s">
        <v>431</v>
      </c>
      <c r="B52" s="68" t="s">
        <v>433</v>
      </c>
      <c r="C52" s="68" t="s">
        <v>133</v>
      </c>
      <c r="D52" s="68" t="s">
        <v>139</v>
      </c>
      <c r="E52" s="69" t="s">
        <v>139</v>
      </c>
      <c r="F52" s="211" t="e">
        <f t="shared" si="84"/>
        <v>#REF!</v>
      </c>
      <c r="G52" s="70">
        <v>0.38</v>
      </c>
      <c r="H52" s="71" t="e">
        <f>(SUMIF(#REF!,$A52,#REF!)/60)</f>
        <v>#REF!</v>
      </c>
      <c r="I52" s="71" t="e">
        <f>G52*IF($C52="TA io",$I$92,IF($C52="MH",$I$93,$I$91))*#REF!</f>
        <v>#REF!</v>
      </c>
      <c r="J52" s="71" t="e">
        <f t="shared" si="85"/>
        <v>#REF!</v>
      </c>
      <c r="K52" s="218" t="e">
        <f t="shared" si="86"/>
        <v>#REF!</v>
      </c>
      <c r="L52" s="218"/>
      <c r="M52" s="70">
        <v>0.38</v>
      </c>
      <c r="N52" s="83" t="e">
        <f>(SUMIF(#REF!,$A52,#REF!)/60)</f>
        <v>#REF!</v>
      </c>
      <c r="O52" s="83" t="e">
        <f>M52*IF($C52="TA io",$I$92,IF($C52="MH",$I$93,$I$91))*#REF!</f>
        <v>#REF!</v>
      </c>
      <c r="P52" s="83" t="e">
        <f t="shared" si="87"/>
        <v>#REF!</v>
      </c>
      <c r="Q52" s="217" t="e">
        <f t="shared" si="88"/>
        <v>#REF!</v>
      </c>
      <c r="R52" s="218"/>
      <c r="S52" s="70">
        <v>0.38</v>
      </c>
      <c r="T52" s="83" t="e">
        <f>(SUMIF(#REF!,$A52,#REF!)/60)</f>
        <v>#REF!</v>
      </c>
      <c r="U52" s="83" t="e">
        <f>S52*IF($C52="TA io",$I$92,IF($C52="MH",$I$93,$I$91))*#REF!</f>
        <v>#REF!</v>
      </c>
      <c r="V52" s="83" t="e">
        <f t="shared" si="89"/>
        <v>#REF!</v>
      </c>
      <c r="W52" s="217" t="e">
        <f t="shared" si="90"/>
        <v>#REF!</v>
      </c>
      <c r="X52" s="70">
        <v>0.38</v>
      </c>
      <c r="Y52" s="71" t="e">
        <f>(SUMIF(#REF!,$A52,#REF!)/60)</f>
        <v>#REF!</v>
      </c>
      <c r="Z52" s="71" t="e">
        <f>X52*IF($C52="TA io",$I$92,IF($C52="MH",$I$93,$I$91))*#REF!</f>
        <v>#REF!</v>
      </c>
      <c r="AA52" s="70">
        <v>0.38</v>
      </c>
      <c r="AB52" s="71" t="e">
        <f>(SUMIF(#REF!,$A52,#REF!)/60)</f>
        <v>#REF!</v>
      </c>
      <c r="AC52" s="71" t="e">
        <f>AA52*IF($C52="TA io",$I$92,IF($C52="MH",$I$93,$I$91))*#REF!</f>
        <v>#REF!</v>
      </c>
      <c r="AD52" s="70">
        <v>0.41</v>
      </c>
      <c r="AE52" s="89" t="e">
        <f>(SUMIF(#REF!,$A52,#REF!)/60)</f>
        <v>#REF!</v>
      </c>
      <c r="AF52" s="168" t="e">
        <f>AD52*IF($C52="TA io",$I$92,IF($C52="MH",$I$93,$I$91))*#REF!</f>
        <v>#REF!</v>
      </c>
      <c r="AG52" s="70">
        <v>0.2</v>
      </c>
      <c r="AH52" s="71" t="e">
        <f>(SUMIF(#REF!,$A52,#REF!)/60)</f>
        <v>#REF!</v>
      </c>
      <c r="AI52" s="71" t="e">
        <f>AG52*IF($C52="TA io",$I$92,IF($C52="MH",$I$93,$I$91))*#REF!</f>
        <v>#REF!</v>
      </c>
      <c r="AJ52" s="88">
        <v>0.21</v>
      </c>
      <c r="AK52" s="71" t="e">
        <f>(SUMIF(#REF!,$A52,#REF!)/60)</f>
        <v>#REF!</v>
      </c>
      <c r="AL52" s="71" t="e">
        <f>AJ52*IF($C52="TA io",$I$92,IF($C52="MH",$I$93,$I$91))*#REF!</f>
        <v>#REF!</v>
      </c>
      <c r="AM52" s="88">
        <v>0.21</v>
      </c>
      <c r="AN52" s="71" t="e">
        <f>(SUMIF(#REF!,$A52,#REF!)/60)</f>
        <v>#REF!</v>
      </c>
      <c r="AO52" s="71" t="e">
        <f>AM52*IF($C52="TA io",$I$92,IF($C52="MH",$I$93,$I$91))*#REF!</f>
        <v>#REF!</v>
      </c>
      <c r="AP52" s="88">
        <v>0.2</v>
      </c>
      <c r="AQ52" s="71" t="e">
        <f>(SUMIF(#REF!,$A52,#REF!)/60)</f>
        <v>#REF!</v>
      </c>
      <c r="AR52" s="71" t="e">
        <f>AP52*IF($C52="TA io",$I$92,IF($C52="MH",$I$93,$I$91))*#REF!</f>
        <v>#REF!</v>
      </c>
      <c r="AS52" s="88">
        <v>0.2</v>
      </c>
      <c r="AT52" s="70" t="e">
        <f>(SUMIF(#REF!,$A52,#REF!)/60)</f>
        <v>#REF!</v>
      </c>
      <c r="AU52" s="71" t="e">
        <f>AS52*IF($C52="TA io",$I$92,IF($C52="MH",$I$93,$I$91))*#REF!</f>
        <v>#REF!</v>
      </c>
      <c r="AV52" s="70">
        <v>0.2</v>
      </c>
      <c r="AW52" s="71" t="e">
        <f>(SUMIF(#REF!,$A52,#REF!)/60)</f>
        <v>#REF!</v>
      </c>
      <c r="AX52" s="71" t="e">
        <f>AV52*IF($C52="TA io",$I$92,IF($C52="MH",$I$93,$I$91))*#REF!</f>
        <v>#REF!</v>
      </c>
      <c r="AY52" s="119" t="e">
        <f t="shared" si="91"/>
        <v>#REF!</v>
      </c>
      <c r="AZ52" s="210" t="e">
        <f t="shared" ref="AZ52:AZ58" si="98">+AY52/AX52</f>
        <v>#REF!</v>
      </c>
      <c r="BA52" s="174" t="e">
        <f t="shared" si="93"/>
        <v>#REF!</v>
      </c>
      <c r="BB52" s="174" t="e">
        <f t="shared" si="93"/>
        <v>#REF!</v>
      </c>
      <c r="BC52" s="104" t="e">
        <f t="shared" si="2"/>
        <v>#REF!</v>
      </c>
      <c r="BD52" s="105" t="e">
        <f t="shared" si="94"/>
        <v>#REF!</v>
      </c>
    </row>
    <row r="53" spans="1:56" ht="15.75" customHeight="1" x14ac:dyDescent="0.25">
      <c r="A53" s="80" t="s">
        <v>86</v>
      </c>
      <c r="B53" s="68" t="s">
        <v>182</v>
      </c>
      <c r="C53" s="68" t="s">
        <v>450</v>
      </c>
      <c r="D53" s="68" t="s">
        <v>139</v>
      </c>
      <c r="E53" s="69" t="s">
        <v>143</v>
      </c>
      <c r="F53" s="211" t="e">
        <f t="shared" si="84"/>
        <v>#REF!</v>
      </c>
      <c r="G53" s="70">
        <v>0.2</v>
      </c>
      <c r="H53" s="71" t="e">
        <f>(SUMIF(#REF!,$A53,#REF!)/60)</f>
        <v>#REF!</v>
      </c>
      <c r="I53" s="71" t="e">
        <f>G53*IF($C53="TA io",$I$92,IF($C53="MH",$I$93,$I$91))*#REF!</f>
        <v>#REF!</v>
      </c>
      <c r="J53" s="71" t="e">
        <f t="shared" si="85"/>
        <v>#REF!</v>
      </c>
      <c r="K53" s="218" t="e">
        <f t="shared" si="86"/>
        <v>#REF!</v>
      </c>
      <c r="L53" s="218"/>
      <c r="M53" s="70">
        <v>0.2</v>
      </c>
      <c r="N53" s="83" t="e">
        <f>(SUMIF(#REF!,$A53,#REF!)/60)</f>
        <v>#REF!</v>
      </c>
      <c r="O53" s="83" t="e">
        <f>M53*IF($C53="TA io",$I$92,IF($C53="MH",$I$93,$I$91))*#REF!</f>
        <v>#REF!</v>
      </c>
      <c r="P53" s="83" t="e">
        <f t="shared" si="87"/>
        <v>#REF!</v>
      </c>
      <c r="Q53" s="217" t="e">
        <f t="shared" si="88"/>
        <v>#REF!</v>
      </c>
      <c r="R53" s="218"/>
      <c r="S53" s="70">
        <v>0</v>
      </c>
      <c r="T53" s="83" t="e">
        <f>(SUMIF(#REF!,$A53,#REF!)/60)</f>
        <v>#REF!</v>
      </c>
      <c r="U53" s="83" t="e">
        <f>S53*IF($C53="TA io",$I$92,IF($C53="MH",$I$93,$I$91))*#REF!</f>
        <v>#REF!</v>
      </c>
      <c r="V53" s="83" t="e">
        <f t="shared" si="89"/>
        <v>#REF!</v>
      </c>
      <c r="W53" s="217" t="e">
        <f t="shared" si="90"/>
        <v>#REF!</v>
      </c>
      <c r="X53" s="70">
        <v>0</v>
      </c>
      <c r="Y53" s="71" t="e">
        <f>(SUMIF(#REF!,$A53,#REF!)/60)</f>
        <v>#REF!</v>
      </c>
      <c r="Z53" s="71" t="e">
        <f>X53*IF($C53="TA io",$I$92,IF($C53="MH",$I$93,$I$91))*#REF!</f>
        <v>#REF!</v>
      </c>
      <c r="AA53" s="70">
        <v>0</v>
      </c>
      <c r="AB53" s="71" t="e">
        <f>(SUMIF(#REF!,$A53,#REF!)/60)</f>
        <v>#REF!</v>
      </c>
      <c r="AC53" s="71" t="e">
        <f>AA53*IF($C53="TA io",$I$92,IF($C53="MH",$I$93,$I$91))*#REF!</f>
        <v>#REF!</v>
      </c>
      <c r="AD53" s="70">
        <v>0</v>
      </c>
      <c r="AE53" s="89" t="e">
        <f>(SUMIF(#REF!,$A53,#REF!)/60)</f>
        <v>#REF!</v>
      </c>
      <c r="AF53" s="168" t="e">
        <f>AD53*IF($C53="TA io",$I$92,IF($C53="MH",$I$93,$I$91))*#REF!</f>
        <v>#REF!</v>
      </c>
      <c r="AG53" s="70">
        <v>0</v>
      </c>
      <c r="AH53" s="71" t="e">
        <f>(SUMIF(#REF!,$A53,#REF!)/60)</f>
        <v>#REF!</v>
      </c>
      <c r="AI53" s="71" t="e">
        <f>AG53*IF($C53="TA io",$I$92,IF($C53="MH",$I$93,$I$91))*#REF!</f>
        <v>#REF!</v>
      </c>
      <c r="AJ53" s="88">
        <v>0</v>
      </c>
      <c r="AK53" s="71" t="e">
        <f>(SUMIF(#REF!,$A53,#REF!)/60)</f>
        <v>#REF!</v>
      </c>
      <c r="AL53" s="71" t="e">
        <f>AJ53*IF($C53="TA io",$I$92,IF($C53="MH",$I$93,$I$91))*#REF!</f>
        <v>#REF!</v>
      </c>
      <c r="AM53" s="88">
        <v>0</v>
      </c>
      <c r="AN53" s="71" t="e">
        <f>(SUMIF(#REF!,$A53,#REF!)/60)</f>
        <v>#REF!</v>
      </c>
      <c r="AO53" s="71" t="e">
        <f>AM53*IF($C53="TA io",$I$92,IF($C53="MH",$I$93,$I$91))*#REF!</f>
        <v>#REF!</v>
      </c>
      <c r="AP53" s="88">
        <v>0.15</v>
      </c>
      <c r="AQ53" s="71" t="e">
        <f>(SUMIF(#REF!,$A53,#REF!)/60)</f>
        <v>#REF!</v>
      </c>
      <c r="AR53" s="71" t="e">
        <f>AP53*IF($C53="TA io",$I$92,IF($C53="MH",$I$93,$I$91))*#REF!</f>
        <v>#REF!</v>
      </c>
      <c r="AS53" s="88">
        <f>--0.15</f>
        <v>0.15</v>
      </c>
      <c r="AT53" s="70" t="e">
        <f>(SUMIF(#REF!,$A53,#REF!)/60)</f>
        <v>#REF!</v>
      </c>
      <c r="AU53" s="71" t="e">
        <f>AS53*IF($C53="TA io",$I$92,IF($C53="MH",$I$93,$I$91))*#REF!</f>
        <v>#REF!</v>
      </c>
      <c r="AV53" s="70">
        <v>0.15</v>
      </c>
      <c r="AW53" s="71" t="e">
        <f>(SUMIF(#REF!,$A53,#REF!)/60)</f>
        <v>#REF!</v>
      </c>
      <c r="AX53" s="71" t="e">
        <f>AV53*IF($C53="TA io",$I$92,IF($C53="MH",$I$93,$I$91))*#REF!</f>
        <v>#REF!</v>
      </c>
      <c r="AY53" s="119" t="e">
        <f t="shared" si="91"/>
        <v>#REF!</v>
      </c>
      <c r="AZ53" s="210" t="e">
        <f t="shared" si="98"/>
        <v>#REF!</v>
      </c>
      <c r="BA53" s="174" t="e">
        <f t="shared" si="93"/>
        <v>#REF!</v>
      </c>
      <c r="BB53" s="174" t="e">
        <f t="shared" si="93"/>
        <v>#REF!</v>
      </c>
      <c r="BC53" s="104" t="e">
        <f t="shared" si="2"/>
        <v>#REF!</v>
      </c>
      <c r="BD53" s="105" t="e">
        <f t="shared" si="94"/>
        <v>#REF!</v>
      </c>
    </row>
    <row r="54" spans="1:56" ht="15.75" customHeight="1" x14ac:dyDescent="0.25">
      <c r="A54" s="80" t="s">
        <v>883</v>
      </c>
      <c r="B54" s="68" t="s">
        <v>884</v>
      </c>
      <c r="C54" s="68" t="s">
        <v>450</v>
      </c>
      <c r="D54" s="68" t="s">
        <v>139</v>
      </c>
      <c r="E54" s="69" t="s">
        <v>143</v>
      </c>
      <c r="F54" s="211" t="e">
        <f t="shared" si="84"/>
        <v>#REF!</v>
      </c>
      <c r="G54" s="70">
        <v>0.4</v>
      </c>
      <c r="H54" s="71" t="e">
        <f>(SUMIF(#REF!,$A54,#REF!)/60)</f>
        <v>#REF!</v>
      </c>
      <c r="I54" s="71" t="e">
        <f>G54*IF($C54="TA io",$I$92,IF($C54="MH",$I$93,$I$91))*#REF!</f>
        <v>#REF!</v>
      </c>
      <c r="J54" s="71" t="e">
        <f t="shared" si="85"/>
        <v>#REF!</v>
      </c>
      <c r="K54" s="218" t="e">
        <f t="shared" si="86"/>
        <v>#REF!</v>
      </c>
      <c r="L54" s="218"/>
      <c r="M54" s="70">
        <v>0.4</v>
      </c>
      <c r="N54" s="83" t="e">
        <f>(SUMIF(#REF!,$A54,#REF!)/60)</f>
        <v>#REF!</v>
      </c>
      <c r="O54" s="83" t="e">
        <f>M54*IF($C54="TA io",$I$92,IF($C54="MH",$I$93,$I$91))*#REF!</f>
        <v>#REF!</v>
      </c>
      <c r="P54" s="83" t="e">
        <f t="shared" si="87"/>
        <v>#REF!</v>
      </c>
      <c r="Q54" s="217" t="e">
        <f t="shared" si="88"/>
        <v>#REF!</v>
      </c>
      <c r="R54" s="218"/>
      <c r="S54" s="70">
        <v>0.4</v>
      </c>
      <c r="T54" s="83" t="e">
        <f>(SUMIF(#REF!,$A54,#REF!)/60)</f>
        <v>#REF!</v>
      </c>
      <c r="U54" s="83" t="e">
        <f>S54*IF($C54="TA io",$I$92,IF($C54="MH",$I$93,$I$91))*#REF!</f>
        <v>#REF!</v>
      </c>
      <c r="V54" s="83" t="e">
        <f t="shared" si="89"/>
        <v>#REF!</v>
      </c>
      <c r="W54" s="217" t="e">
        <f t="shared" si="90"/>
        <v>#REF!</v>
      </c>
      <c r="X54" s="70">
        <v>0.4</v>
      </c>
      <c r="Y54" s="71" t="e">
        <f>(SUMIF(#REF!,$A54,#REF!)/60)</f>
        <v>#REF!</v>
      </c>
      <c r="Z54" s="71" t="e">
        <f>X54*IF($C54="TA io",$I$92,IF($C54="MH",$I$93,$I$91))*#REF!</f>
        <v>#REF!</v>
      </c>
      <c r="AA54" s="70">
        <v>0.4</v>
      </c>
      <c r="AB54" s="71" t="e">
        <f>(SUMIF(#REF!,$A54,#REF!)/60)</f>
        <v>#REF!</v>
      </c>
      <c r="AC54" s="71" t="e">
        <f>AA54*IF($C54="TA io",$I$92,IF($C54="MH",$I$93,$I$91))*#REF!</f>
        <v>#REF!</v>
      </c>
      <c r="AD54" s="70">
        <v>0.4</v>
      </c>
      <c r="AE54" s="89" t="e">
        <f>(SUMIF(#REF!,$A54,#REF!)/60)</f>
        <v>#REF!</v>
      </c>
      <c r="AF54" s="168" t="e">
        <f>AD54*IF($C54="TA io",$I$92,IF($C54="MH",$I$93,$I$91))*#REF!</f>
        <v>#REF!</v>
      </c>
      <c r="AG54" s="70">
        <v>0.4</v>
      </c>
      <c r="AH54" s="71" t="e">
        <f>(SUMIF(#REF!,$A54,#REF!)/60)</f>
        <v>#REF!</v>
      </c>
      <c r="AI54" s="71" t="e">
        <f>AG54*IF($C54="TA io",$I$92,IF($C54="MH",$I$93,$I$91))*#REF!</f>
        <v>#REF!</v>
      </c>
      <c r="AJ54" s="88">
        <v>0.4</v>
      </c>
      <c r="AK54" s="71" t="e">
        <f>(SUMIF(#REF!,$A54,#REF!)/60)</f>
        <v>#REF!</v>
      </c>
      <c r="AL54" s="71" t="e">
        <f>AJ54*IF($C54="TA io",$I$92,IF($C54="MH",$I$93,$I$91))*#REF!</f>
        <v>#REF!</v>
      </c>
      <c r="AM54" s="88">
        <v>0.4</v>
      </c>
      <c r="AN54" s="71" t="e">
        <f>(SUMIF(#REF!,$A54,#REF!)/60)</f>
        <v>#REF!</v>
      </c>
      <c r="AO54" s="71" t="e">
        <f>AM54*IF($C54="TA io",$I$92,IF($C54="MH",$I$93,$I$91))*#REF!</f>
        <v>#REF!</v>
      </c>
      <c r="AP54" s="88">
        <v>0.4</v>
      </c>
      <c r="AQ54" s="71" t="e">
        <f>(SUMIF(#REF!,$A54,#REF!)/60)</f>
        <v>#REF!</v>
      </c>
      <c r="AR54" s="71" t="e">
        <f>AP54*IF($C54="TA io",$I$92,IF($C54="MH",$I$93,$I$91))*#REF!</f>
        <v>#REF!</v>
      </c>
      <c r="AS54" s="88">
        <v>0.4</v>
      </c>
      <c r="AT54" s="70" t="e">
        <f>(SUMIF(#REF!,$A54,#REF!)/60)</f>
        <v>#REF!</v>
      </c>
      <c r="AU54" s="71" t="e">
        <f>AS54*IF($C54="TA io",$I$92,IF($C54="MH",$I$93,$I$91))*#REF!</f>
        <v>#REF!</v>
      </c>
      <c r="AV54" s="70">
        <v>0.4</v>
      </c>
      <c r="AW54" s="71" t="e">
        <f>(SUMIF(#REF!,$A54,#REF!)/60)</f>
        <v>#REF!</v>
      </c>
      <c r="AX54" s="71" t="e">
        <f>AV54*IF($C54="TA io",$I$92,IF($C54="MH",$I$93,$I$91))*#REF!</f>
        <v>#REF!</v>
      </c>
      <c r="AY54" s="119" t="e">
        <f t="shared" si="91"/>
        <v>#REF!</v>
      </c>
      <c r="AZ54" s="210" t="e">
        <f t="shared" si="98"/>
        <v>#REF!</v>
      </c>
      <c r="BA54" s="174" t="e">
        <f t="shared" si="93"/>
        <v>#REF!</v>
      </c>
      <c r="BB54" s="174" t="e">
        <f t="shared" si="93"/>
        <v>#REF!</v>
      </c>
      <c r="BC54" s="104" t="e">
        <f t="shared" si="2"/>
        <v>#REF!</v>
      </c>
      <c r="BD54" s="105" t="e">
        <f t="shared" si="94"/>
        <v>#REF!</v>
      </c>
    </row>
    <row r="55" spans="1:56" ht="15.75" customHeight="1" x14ac:dyDescent="0.25">
      <c r="A55" s="80" t="s">
        <v>403</v>
      </c>
      <c r="B55" s="68" t="s">
        <v>409</v>
      </c>
      <c r="C55" s="68" t="s">
        <v>450</v>
      </c>
      <c r="D55" s="68" t="s">
        <v>139</v>
      </c>
      <c r="E55" s="69" t="s">
        <v>143</v>
      </c>
      <c r="F55" s="211" t="e">
        <f t="shared" si="84"/>
        <v>#REF!</v>
      </c>
      <c r="G55" s="70">
        <v>0.4</v>
      </c>
      <c r="H55" s="71" t="e">
        <f>(SUMIF(#REF!,$A55,#REF!)/60)</f>
        <v>#REF!</v>
      </c>
      <c r="I55" s="71" t="e">
        <f>G55*IF($C55="TA io",$I$92,IF($C55="MH",$I$93,$I$91))*#REF!</f>
        <v>#REF!</v>
      </c>
      <c r="J55" s="71" t="e">
        <f t="shared" si="85"/>
        <v>#REF!</v>
      </c>
      <c r="K55" s="218" t="e">
        <f t="shared" si="86"/>
        <v>#REF!</v>
      </c>
      <c r="L55" s="218"/>
      <c r="M55" s="70">
        <v>0.4</v>
      </c>
      <c r="N55" s="83" t="e">
        <f>(SUMIF(#REF!,$A55,#REF!)/60)</f>
        <v>#REF!</v>
      </c>
      <c r="O55" s="83" t="e">
        <f>M55*IF($C55="TA io",$I$92,IF($C55="MH",$I$93,$I$91))*#REF!</f>
        <v>#REF!</v>
      </c>
      <c r="P55" s="83" t="e">
        <f t="shared" si="87"/>
        <v>#REF!</v>
      </c>
      <c r="Q55" s="217" t="e">
        <f t="shared" si="88"/>
        <v>#REF!</v>
      </c>
      <c r="R55" s="218"/>
      <c r="S55" s="70">
        <v>0.4</v>
      </c>
      <c r="T55" s="83" t="e">
        <f>(SUMIF(#REF!,$A55,#REF!)/60)</f>
        <v>#REF!</v>
      </c>
      <c r="U55" s="83" t="e">
        <f>S55*IF($C55="TA io",$I$92,IF($C55="MH",$I$93,$I$91))*#REF!</f>
        <v>#REF!</v>
      </c>
      <c r="V55" s="83" t="e">
        <f t="shared" si="89"/>
        <v>#REF!</v>
      </c>
      <c r="W55" s="217" t="e">
        <f t="shared" si="90"/>
        <v>#REF!</v>
      </c>
      <c r="X55" s="70">
        <v>0.4</v>
      </c>
      <c r="Y55" s="71" t="e">
        <f>(SUMIF(#REF!,$A55,#REF!)/60)</f>
        <v>#REF!</v>
      </c>
      <c r="Z55" s="71" t="e">
        <f>X55*IF($C55="TA io",$I$92,IF($C55="MH",$I$93,$I$91))*#REF!</f>
        <v>#REF!</v>
      </c>
      <c r="AA55" s="70">
        <v>0.4</v>
      </c>
      <c r="AB55" s="71" t="e">
        <f>(SUMIF(#REF!,$A55,#REF!)/60)</f>
        <v>#REF!</v>
      </c>
      <c r="AC55" s="71" t="e">
        <f>AA55*IF($C55="TA io",$I$92,IF($C55="MH",$I$93,$I$91))*#REF!</f>
        <v>#REF!</v>
      </c>
      <c r="AD55" s="70">
        <v>0.4</v>
      </c>
      <c r="AE55" s="89" t="e">
        <f>(SUMIF(#REF!,$A55,#REF!)/60)</f>
        <v>#REF!</v>
      </c>
      <c r="AF55" s="168" t="e">
        <f>AD55*IF($C55="TA io",$I$92,IF($C55="MH",$I$93,$I$91))*#REF!</f>
        <v>#REF!</v>
      </c>
      <c r="AG55" s="70">
        <v>0.4</v>
      </c>
      <c r="AH55" s="71" t="e">
        <f>(SUMIF(#REF!,$A55,#REF!)/60)</f>
        <v>#REF!</v>
      </c>
      <c r="AI55" s="71" t="e">
        <f>AG55*IF($C55="TA io",$I$92,IF($C55="MH",$I$93,$I$91))*#REF!</f>
        <v>#REF!</v>
      </c>
      <c r="AJ55" s="88">
        <v>0.4</v>
      </c>
      <c r="AK55" s="71" t="e">
        <f>(SUMIF(#REF!,$A55,#REF!)/60)</f>
        <v>#REF!</v>
      </c>
      <c r="AL55" s="71" t="e">
        <f>AJ55*IF($C55="TA io",$I$92,IF($C55="MH",$I$93,$I$91))*#REF!</f>
        <v>#REF!</v>
      </c>
      <c r="AM55" s="88">
        <v>0.4</v>
      </c>
      <c r="AN55" s="71" t="e">
        <f>(SUMIF(#REF!,$A55,#REF!)/60)</f>
        <v>#REF!</v>
      </c>
      <c r="AO55" s="71" t="e">
        <f>AM55*IF($C55="TA io",$I$92,IF($C55="MH",$I$93,$I$91))*#REF!</f>
        <v>#REF!</v>
      </c>
      <c r="AP55" s="88">
        <v>0.4</v>
      </c>
      <c r="AQ55" s="71" t="e">
        <f>(SUMIF(#REF!,$A55,#REF!)/60)</f>
        <v>#REF!</v>
      </c>
      <c r="AR55" s="71" t="e">
        <f>AP55*IF($C55="TA io",$I$92,IF($C55="MH",$I$93,$I$91))*#REF!</f>
        <v>#REF!</v>
      </c>
      <c r="AS55" s="88">
        <v>0.4</v>
      </c>
      <c r="AT55" s="70" t="e">
        <f>(SUMIF(#REF!,$A55,#REF!)/60)</f>
        <v>#REF!</v>
      </c>
      <c r="AU55" s="71" t="e">
        <f>AS55*IF($C55="TA io",$I$92,IF($C55="MH",$I$93,$I$91))*#REF!</f>
        <v>#REF!</v>
      </c>
      <c r="AV55" s="70">
        <v>0.4</v>
      </c>
      <c r="AW55" s="71" t="e">
        <f>(SUMIF(#REF!,$A55,#REF!)/60)</f>
        <v>#REF!</v>
      </c>
      <c r="AX55" s="71" t="e">
        <f>AV55*IF($C55="TA io",$I$92,IF($C55="MH",$I$93,$I$91))*#REF!</f>
        <v>#REF!</v>
      </c>
      <c r="AY55" s="119" t="e">
        <f t="shared" si="91"/>
        <v>#REF!</v>
      </c>
      <c r="AZ55" s="210" t="e">
        <f t="shared" si="98"/>
        <v>#REF!</v>
      </c>
      <c r="BA55" s="174" t="e">
        <f t="shared" si="93"/>
        <v>#REF!</v>
      </c>
      <c r="BB55" s="174" t="e">
        <f t="shared" si="93"/>
        <v>#REF!</v>
      </c>
      <c r="BC55" s="104" t="e">
        <f t="shared" si="2"/>
        <v>#REF!</v>
      </c>
      <c r="BD55" s="105" t="e">
        <f t="shared" si="94"/>
        <v>#REF!</v>
      </c>
    </row>
    <row r="56" spans="1:56" ht="15.75" customHeight="1" x14ac:dyDescent="0.25">
      <c r="A56" s="80" t="s">
        <v>997</v>
      </c>
      <c r="B56" s="68" t="s">
        <v>998</v>
      </c>
      <c r="C56" s="68" t="s">
        <v>450</v>
      </c>
      <c r="D56" s="68" t="s">
        <v>139</v>
      </c>
      <c r="E56" s="69" t="s">
        <v>143</v>
      </c>
      <c r="F56" s="211" t="e">
        <f t="shared" si="84"/>
        <v>#REF!</v>
      </c>
      <c r="G56" s="70">
        <v>0.2</v>
      </c>
      <c r="H56" s="71" t="e">
        <f>(SUMIF(#REF!,$A56,#REF!)/60)</f>
        <v>#REF!</v>
      </c>
      <c r="I56" s="71" t="e">
        <f>G56*IF($C56="TA io",$I$92,IF($C56="MH",$I$93,$I$91))*#REF!</f>
        <v>#REF!</v>
      </c>
      <c r="J56" s="71" t="e">
        <f t="shared" si="85"/>
        <v>#REF!</v>
      </c>
      <c r="K56" s="218" t="e">
        <f t="shared" si="86"/>
        <v>#REF!</v>
      </c>
      <c r="L56" s="218"/>
      <c r="M56" s="70"/>
      <c r="N56" s="83" t="e">
        <f>(SUMIF(#REF!,$A56,#REF!)/60)</f>
        <v>#REF!</v>
      </c>
      <c r="O56" s="83" t="e">
        <f>M56*IF($C56="TA io",$I$92,IF($C56="MH",$I$93,$I$91))*#REF!</f>
        <v>#REF!</v>
      </c>
      <c r="P56" s="83" t="e">
        <f t="shared" si="87"/>
        <v>#REF!</v>
      </c>
      <c r="Q56" s="217" t="e">
        <f t="shared" si="88"/>
        <v>#REF!</v>
      </c>
      <c r="R56" s="218"/>
      <c r="S56" s="70">
        <v>0</v>
      </c>
      <c r="T56" s="83" t="e">
        <f>(SUMIF(#REF!,$A56,#REF!)/60)</f>
        <v>#REF!</v>
      </c>
      <c r="U56" s="83" t="e">
        <f>S56*IF($C56="TA io",$I$92,IF($C56="MH",$I$93,$I$91))*#REF!</f>
        <v>#REF!</v>
      </c>
      <c r="V56" s="83" t="e">
        <f t="shared" si="89"/>
        <v>#REF!</v>
      </c>
      <c r="W56" s="217" t="e">
        <f t="shared" si="90"/>
        <v>#REF!</v>
      </c>
      <c r="X56" s="70"/>
      <c r="Y56" s="71"/>
      <c r="Z56" s="71"/>
      <c r="AA56" s="70"/>
      <c r="AB56" s="71"/>
      <c r="AC56" s="71"/>
      <c r="AD56" s="70"/>
      <c r="AE56" s="89"/>
      <c r="AF56" s="168"/>
      <c r="AG56" s="70"/>
      <c r="AH56" s="71"/>
      <c r="AI56" s="71"/>
      <c r="AJ56" s="88"/>
      <c r="AK56" s="71"/>
      <c r="AL56" s="71"/>
      <c r="AM56" s="88"/>
      <c r="AN56" s="71"/>
      <c r="AO56" s="71"/>
      <c r="AP56" s="88"/>
      <c r="AQ56" s="71"/>
      <c r="AR56" s="71"/>
      <c r="AS56" s="88"/>
      <c r="AT56" s="70"/>
      <c r="AU56" s="71"/>
      <c r="AV56" s="70"/>
      <c r="AW56" s="71"/>
      <c r="AX56" s="71"/>
      <c r="AY56" s="119"/>
      <c r="AZ56" s="210"/>
      <c r="BA56" s="174" t="e">
        <f t="shared" si="93"/>
        <v>#REF!</v>
      </c>
      <c r="BB56" s="174" t="e">
        <f t="shared" si="93"/>
        <v>#REF!</v>
      </c>
      <c r="BC56" s="104"/>
      <c r="BD56" s="105"/>
    </row>
    <row r="57" spans="1:56" s="110" customFormat="1" ht="15.75" customHeight="1" x14ac:dyDescent="0.25">
      <c r="A57" s="80" t="s">
        <v>265</v>
      </c>
      <c r="B57" s="68" t="s">
        <v>267</v>
      </c>
      <c r="C57" s="68" t="s">
        <v>450</v>
      </c>
      <c r="D57" s="68" t="s">
        <v>139</v>
      </c>
      <c r="E57" s="69" t="s">
        <v>143</v>
      </c>
      <c r="F57" s="211" t="e">
        <f t="shared" si="84"/>
        <v>#REF!</v>
      </c>
      <c r="G57" s="70">
        <v>0.4</v>
      </c>
      <c r="H57" s="71" t="e">
        <f>(SUMIF(#REF!,$A57,#REF!)/60)</f>
        <v>#REF!</v>
      </c>
      <c r="I57" s="71" t="e">
        <f>G57*IF($C57="TA io",$I$92,IF($C57="MH",$I$93,$I$91))*#REF!</f>
        <v>#REF!</v>
      </c>
      <c r="J57" s="71" t="e">
        <f t="shared" si="85"/>
        <v>#REF!</v>
      </c>
      <c r="K57" s="218" t="e">
        <f t="shared" si="86"/>
        <v>#REF!</v>
      </c>
      <c r="L57" s="218"/>
      <c r="M57" s="70">
        <v>0.4</v>
      </c>
      <c r="N57" s="83" t="e">
        <f>(SUMIF(#REF!,$A57,#REF!)/60)</f>
        <v>#REF!</v>
      </c>
      <c r="O57" s="83" t="e">
        <f>M57*IF($C57="TA io",$I$92,IF($C57="MH",$I$93,$I$91))*#REF!</f>
        <v>#REF!</v>
      </c>
      <c r="P57" s="83" t="e">
        <f t="shared" si="87"/>
        <v>#REF!</v>
      </c>
      <c r="Q57" s="217" t="e">
        <f t="shared" si="88"/>
        <v>#REF!</v>
      </c>
      <c r="R57" s="218"/>
      <c r="S57" s="70">
        <v>0.2</v>
      </c>
      <c r="T57" s="83" t="e">
        <f>(SUMIF(#REF!,$A57,#REF!)/60)</f>
        <v>#REF!</v>
      </c>
      <c r="U57" s="83" t="e">
        <f>S57*IF($C57="TA io",$I$92,IF($C57="MH",$I$93,$I$91))*#REF!</f>
        <v>#REF!</v>
      </c>
      <c r="V57" s="83" t="e">
        <f t="shared" si="89"/>
        <v>#REF!</v>
      </c>
      <c r="W57" s="217" t="e">
        <f t="shared" si="90"/>
        <v>#REF!</v>
      </c>
      <c r="X57" s="70">
        <v>0.2</v>
      </c>
      <c r="Y57" s="71" t="e">
        <f>(SUMIF(#REF!,$A57,#REF!)/60)</f>
        <v>#REF!</v>
      </c>
      <c r="Z57" s="71" t="e">
        <f>X57*IF($C57="TA io",$I$92,IF($C57="MH",$I$93,$I$91))*#REF!</f>
        <v>#REF!</v>
      </c>
      <c r="AA57" s="70">
        <v>0.2</v>
      </c>
      <c r="AB57" s="71" t="e">
        <f>(SUMIF(#REF!,$A57,#REF!)/60)</f>
        <v>#REF!</v>
      </c>
      <c r="AC57" s="71" t="e">
        <f>AA57*IF($C57="TA io",$I$92,IF($C57="MH",$I$93,$I$91))*#REF!</f>
        <v>#REF!</v>
      </c>
      <c r="AD57" s="70">
        <v>0.4</v>
      </c>
      <c r="AE57" s="89" t="e">
        <f>(SUMIF(#REF!,$A57,#REF!)/60)</f>
        <v>#REF!</v>
      </c>
      <c r="AF57" s="168" t="e">
        <f>AD57*IF($C57="TA io",$I$92,IF($C57="MH",$I$93,$I$91))*#REF!</f>
        <v>#REF!</v>
      </c>
      <c r="AG57" s="70">
        <v>0.4</v>
      </c>
      <c r="AH57" s="71" t="e">
        <f>(SUMIF(#REF!,$A57,#REF!)/60)</f>
        <v>#REF!</v>
      </c>
      <c r="AI57" s="71" t="e">
        <f>AG57*IF($C57="TA io",$I$92,IF($C57="MH",$I$93,$I$91))*#REF!</f>
        <v>#REF!</v>
      </c>
      <c r="AJ57" s="125">
        <v>0.4</v>
      </c>
      <c r="AK57" s="71" t="e">
        <f>(SUMIF(#REF!,$A57,#REF!)/60)</f>
        <v>#REF!</v>
      </c>
      <c r="AL57" s="71" t="e">
        <f>AJ57*IF($C57="TA io",$I$92,IF($C57="MH",$I$93,$I$91))*#REF!</f>
        <v>#REF!</v>
      </c>
      <c r="AM57" s="125">
        <v>0.4</v>
      </c>
      <c r="AN57" s="71" t="e">
        <f>(SUMIF(#REF!,$A57,#REF!)/60)</f>
        <v>#REF!</v>
      </c>
      <c r="AO57" s="71" t="e">
        <f>AM57*IF($C57="TA io",$I$92,IF($C57="MH",$I$93,$I$91))*#REF!</f>
        <v>#REF!</v>
      </c>
      <c r="AP57" s="88">
        <v>0.4</v>
      </c>
      <c r="AQ57" s="71" t="e">
        <f>(SUMIF(#REF!,$A57,#REF!)/60)</f>
        <v>#REF!</v>
      </c>
      <c r="AR57" s="71" t="e">
        <f>AP57*IF($C57="TA io",$I$92,IF($C57="MH",$I$93,$I$91))*#REF!</f>
        <v>#REF!</v>
      </c>
      <c r="AS57" s="88">
        <v>0.4</v>
      </c>
      <c r="AT57" s="70" t="e">
        <f>(SUMIF(#REF!,$A57,#REF!)/60)</f>
        <v>#REF!</v>
      </c>
      <c r="AU57" s="71" t="e">
        <f>AS57*IF($C57="TA io",$I$92,IF($C57="MH",$I$93,$I$91))*#REF!</f>
        <v>#REF!</v>
      </c>
      <c r="AV57" s="70">
        <v>0.4</v>
      </c>
      <c r="AW57" s="71" t="e">
        <f>(SUMIF(#REF!,$A57,#REF!)/60)</f>
        <v>#REF!</v>
      </c>
      <c r="AX57" s="71" t="e">
        <f>AV57*IF($C57="TA io",$I$92,IF($C57="MH",$I$93,$I$91))*#REF!</f>
        <v>#REF!</v>
      </c>
      <c r="AY57" s="119" t="e">
        <f t="shared" si="91"/>
        <v>#REF!</v>
      </c>
      <c r="AZ57" s="210" t="e">
        <f t="shared" si="98"/>
        <v>#REF!</v>
      </c>
      <c r="BA57" s="174" t="e">
        <f t="shared" si="93"/>
        <v>#REF!</v>
      </c>
      <c r="BB57" s="174" t="e">
        <f t="shared" si="93"/>
        <v>#REF!</v>
      </c>
      <c r="BC57" s="104" t="e">
        <f t="shared" si="2"/>
        <v>#REF!</v>
      </c>
      <c r="BD57" s="105" t="e">
        <f t="shared" si="94"/>
        <v>#REF!</v>
      </c>
    </row>
    <row r="58" spans="1:56" s="110" customFormat="1" ht="15.75" customHeight="1" x14ac:dyDescent="0.25">
      <c r="A58" s="80"/>
      <c r="B58" s="68"/>
      <c r="C58" s="68"/>
      <c r="D58" s="68"/>
      <c r="E58" s="69"/>
      <c r="F58" s="209"/>
      <c r="G58" s="242">
        <f t="shared" ref="G58:AX58" si="99">SUM(G44:G57)</f>
        <v>4.5606000000000009</v>
      </c>
      <c r="H58" s="243" t="e">
        <f t="shared" si="99"/>
        <v>#REF!</v>
      </c>
      <c r="I58" s="243" t="e">
        <f t="shared" si="99"/>
        <v>#REF!</v>
      </c>
      <c r="J58" s="243" t="e">
        <f t="shared" si="85"/>
        <v>#REF!</v>
      </c>
      <c r="K58" s="244" t="e">
        <f t="shared" si="86"/>
        <v>#REF!</v>
      </c>
      <c r="L58" s="244"/>
      <c r="M58" s="242">
        <f t="shared" si="99"/>
        <v>4.3606000000000007</v>
      </c>
      <c r="N58" s="243" t="e">
        <f t="shared" si="99"/>
        <v>#REF!</v>
      </c>
      <c r="O58" s="243" t="e">
        <f t="shared" si="99"/>
        <v>#REF!</v>
      </c>
      <c r="P58" s="243" t="e">
        <f t="shared" ref="P58" si="100">+N58-O58</f>
        <v>#REF!</v>
      </c>
      <c r="Q58" s="244" t="e">
        <f t="shared" ref="Q58" si="101">+P58/O58</f>
        <v>#REF!</v>
      </c>
      <c r="R58" s="244"/>
      <c r="S58" s="243">
        <f t="shared" si="99"/>
        <v>4.3605999999999998</v>
      </c>
      <c r="T58" s="243" t="e">
        <f t="shared" si="99"/>
        <v>#REF!</v>
      </c>
      <c r="U58" s="243" t="e">
        <f t="shared" si="99"/>
        <v>#REF!</v>
      </c>
      <c r="V58" s="243" t="e">
        <f t="shared" si="89"/>
        <v>#REF!</v>
      </c>
      <c r="W58" s="244" t="e">
        <f t="shared" si="90"/>
        <v>#REF!</v>
      </c>
      <c r="X58" s="243">
        <f t="shared" si="99"/>
        <v>4.3605999999999998</v>
      </c>
      <c r="Y58" s="243" t="e">
        <f t="shared" si="99"/>
        <v>#REF!</v>
      </c>
      <c r="Z58" s="243" t="e">
        <f t="shared" si="99"/>
        <v>#REF!</v>
      </c>
      <c r="AA58" s="242">
        <f t="shared" si="99"/>
        <v>4.3605999999999998</v>
      </c>
      <c r="AB58" s="243" t="e">
        <f t="shared" si="99"/>
        <v>#REF!</v>
      </c>
      <c r="AC58" s="243" t="e">
        <f t="shared" si="99"/>
        <v>#REF!</v>
      </c>
      <c r="AD58" s="242">
        <f t="shared" si="99"/>
        <v>4.0600000000000005</v>
      </c>
      <c r="AE58" s="245" t="e">
        <f t="shared" si="99"/>
        <v>#REF!</v>
      </c>
      <c r="AF58" s="246" t="e">
        <f t="shared" si="99"/>
        <v>#REF!</v>
      </c>
      <c r="AG58" s="242">
        <f t="shared" si="99"/>
        <v>4.25</v>
      </c>
      <c r="AH58" s="243" t="e">
        <f t="shared" si="99"/>
        <v>#REF!</v>
      </c>
      <c r="AI58" s="243" t="e">
        <f t="shared" si="99"/>
        <v>#REF!</v>
      </c>
      <c r="AJ58" s="249">
        <f t="shared" si="99"/>
        <v>4.26</v>
      </c>
      <c r="AK58" s="243" t="e">
        <f t="shared" si="99"/>
        <v>#REF!</v>
      </c>
      <c r="AL58" s="243" t="e">
        <f t="shared" si="99"/>
        <v>#REF!</v>
      </c>
      <c r="AM58" s="249">
        <f t="shared" si="99"/>
        <v>4.26</v>
      </c>
      <c r="AN58" s="243" t="e">
        <f t="shared" si="99"/>
        <v>#REF!</v>
      </c>
      <c r="AO58" s="243" t="e">
        <f t="shared" si="99"/>
        <v>#REF!</v>
      </c>
      <c r="AP58" s="247">
        <f t="shared" si="99"/>
        <v>4.45</v>
      </c>
      <c r="AQ58" s="243" t="e">
        <f t="shared" si="99"/>
        <v>#REF!</v>
      </c>
      <c r="AR58" s="243" t="e">
        <f t="shared" si="99"/>
        <v>#REF!</v>
      </c>
      <c r="AS58" s="247">
        <f t="shared" si="99"/>
        <v>4.45</v>
      </c>
      <c r="AT58" s="242" t="e">
        <f t="shared" si="99"/>
        <v>#REF!</v>
      </c>
      <c r="AU58" s="243" t="e">
        <f t="shared" si="99"/>
        <v>#REF!</v>
      </c>
      <c r="AV58" s="242">
        <f t="shared" si="99"/>
        <v>4.45</v>
      </c>
      <c r="AW58" s="243" t="e">
        <f t="shared" si="99"/>
        <v>#REF!</v>
      </c>
      <c r="AX58" s="243" t="e">
        <f t="shared" si="99"/>
        <v>#REF!</v>
      </c>
      <c r="AY58" s="119" t="e">
        <f t="shared" si="91"/>
        <v>#REF!</v>
      </c>
      <c r="AZ58" s="210" t="e">
        <f t="shared" si="98"/>
        <v>#REF!</v>
      </c>
      <c r="BA58" s="248" t="e">
        <f>SUM(BA44:BA57)</f>
        <v>#REF!</v>
      </c>
      <c r="BB58" s="248" t="e">
        <f>SUM(BB44:BB57)</f>
        <v>#REF!</v>
      </c>
      <c r="BC58" s="104" t="e">
        <f>+BA58-BB58</f>
        <v>#REF!</v>
      </c>
      <c r="BD58" s="105" t="e">
        <f>+BC58/BB58</f>
        <v>#REF!</v>
      </c>
    </row>
    <row r="59" spans="1:56" s="110" customFormat="1" ht="15.75" customHeight="1" x14ac:dyDescent="0.25">
      <c r="A59" s="80"/>
      <c r="B59" s="68"/>
      <c r="C59" s="68"/>
      <c r="D59" s="68"/>
      <c r="E59" s="69"/>
      <c r="F59" s="209"/>
      <c r="G59" s="70"/>
      <c r="H59" s="71"/>
      <c r="I59" s="71"/>
      <c r="J59" s="71"/>
      <c r="K59" s="218"/>
      <c r="L59" s="218"/>
      <c r="M59" s="70"/>
      <c r="N59" s="71"/>
      <c r="O59" s="71"/>
      <c r="P59" s="71"/>
      <c r="Q59" s="218"/>
      <c r="R59" s="218"/>
      <c r="S59" s="70"/>
      <c r="T59" s="71"/>
      <c r="U59" s="71"/>
      <c r="V59" s="71"/>
      <c r="W59" s="218"/>
      <c r="X59" s="70"/>
      <c r="Y59" s="71"/>
      <c r="Z59" s="71"/>
      <c r="AA59" s="70"/>
      <c r="AB59" s="71"/>
      <c r="AC59" s="71"/>
      <c r="AD59" s="70"/>
      <c r="AE59" s="89"/>
      <c r="AF59" s="168"/>
      <c r="AG59" s="70"/>
      <c r="AH59" s="71"/>
      <c r="AI59" s="71"/>
      <c r="AJ59" s="125"/>
      <c r="AK59" s="71"/>
      <c r="AL59" s="71"/>
      <c r="AM59" s="125"/>
      <c r="AN59" s="71"/>
      <c r="AO59" s="71"/>
      <c r="AP59" s="88"/>
      <c r="AQ59" s="71"/>
      <c r="AR59" s="71"/>
      <c r="AS59" s="88"/>
      <c r="AT59" s="70"/>
      <c r="AU59" s="71"/>
      <c r="AV59" s="70"/>
      <c r="AW59" s="71"/>
      <c r="AX59" s="71"/>
      <c r="AY59" s="71"/>
      <c r="AZ59" s="213"/>
      <c r="BA59" s="175"/>
      <c r="BB59" s="175"/>
      <c r="BC59" s="114"/>
      <c r="BD59" s="215"/>
    </row>
    <row r="60" spans="1:56" ht="15.75" customHeight="1" x14ac:dyDescent="0.25">
      <c r="A60" s="80" t="s">
        <v>995</v>
      </c>
      <c r="B60" s="68" t="s">
        <v>996</v>
      </c>
      <c r="C60" s="68" t="s">
        <v>133</v>
      </c>
      <c r="D60" s="68" t="s">
        <v>140</v>
      </c>
      <c r="E60" s="69" t="s">
        <v>140</v>
      </c>
      <c r="F60" s="211" t="e">
        <f t="shared" ref="F60:F64" si="102">+BB60</f>
        <v>#REF!</v>
      </c>
      <c r="G60" s="70">
        <v>0.1</v>
      </c>
      <c r="H60" s="71" t="e">
        <f>(SUMIF(#REF!,$A60,#REF!)/60)</f>
        <v>#REF!</v>
      </c>
      <c r="I60" s="71" t="e">
        <f>G60*IF($C60="TA io",$I$92,IF($C60="MH",$I$93,$I$91))*#REF!</f>
        <v>#REF!</v>
      </c>
      <c r="J60" s="71" t="e">
        <f t="shared" ref="J60:J65" si="103">+H60-I60</f>
        <v>#REF!</v>
      </c>
      <c r="K60" s="218" t="e">
        <f t="shared" ref="K60:K65" si="104">+J60/I60</f>
        <v>#REF!</v>
      </c>
      <c r="L60" s="218"/>
      <c r="M60" s="70">
        <v>0.1</v>
      </c>
      <c r="N60" s="83" t="e">
        <f>(SUMIF(#REF!,$A60,#REF!)/60)</f>
        <v>#REF!</v>
      </c>
      <c r="O60" s="83" t="e">
        <f>M60*IF($C60="TA io",$I$92,IF($C60="MH",$I$93,$I$91))*#REF!</f>
        <v>#REF!</v>
      </c>
      <c r="P60" s="83" t="e">
        <f t="shared" ref="P60:P64" si="105">+N60-O60</f>
        <v>#REF!</v>
      </c>
      <c r="Q60" s="217" t="e">
        <f t="shared" ref="Q60:Q64" si="106">+P60/O60</f>
        <v>#REF!</v>
      </c>
      <c r="R60" s="218"/>
      <c r="S60" s="70">
        <v>0.1</v>
      </c>
      <c r="T60" s="71" t="e">
        <f>(SUMIF(#REF!,$A60,#REF!)/60)</f>
        <v>#REF!</v>
      </c>
      <c r="U60" s="71" t="e">
        <f>S60*IF($C60="TA io",$I$92,IF($C60="MH",$I$93,$I$91))*#REF!</f>
        <v>#REF!</v>
      </c>
      <c r="V60" s="83" t="e">
        <f t="shared" ref="V60:V65" si="107">+T60-U60</f>
        <v>#REF!</v>
      </c>
      <c r="W60" s="217" t="e">
        <f t="shared" ref="W60:W65" si="108">+V60/U60</f>
        <v>#REF!</v>
      </c>
      <c r="X60" s="70">
        <v>0.1</v>
      </c>
      <c r="Y60" s="71" t="e">
        <f>(SUMIF(#REF!,$A60,#REF!)/60)</f>
        <v>#REF!</v>
      </c>
      <c r="Z60" s="71" t="e">
        <f>X60*IF($C60="TA io",$I$92,IF($C60="MH",$I$93,$I$91))*#REF!</f>
        <v>#REF!</v>
      </c>
      <c r="AA60" s="70">
        <v>0.1</v>
      </c>
      <c r="AB60" s="71" t="e">
        <f>(SUMIF(#REF!,$A60,#REF!)/60)</f>
        <v>#REF!</v>
      </c>
      <c r="AC60" s="71" t="e">
        <f>AA60*IF($C60="TA io",$I$92,IF($C60="MH",$I$93,$I$91))*#REF!</f>
        <v>#REF!</v>
      </c>
      <c r="AD60" s="70">
        <v>0.1</v>
      </c>
      <c r="AE60" s="89" t="e">
        <f>(SUMIF(#REF!,$A60,#REF!)/60)</f>
        <v>#REF!</v>
      </c>
      <c r="AF60" s="168" t="e">
        <f>AD60*IF($C60="TA io",$I$92,IF($C60="MH",$I$93,$I$91))*#REF!</f>
        <v>#REF!</v>
      </c>
      <c r="AG60" s="70">
        <v>0.1</v>
      </c>
      <c r="AH60" s="71" t="e">
        <f>(SUMIF(#REF!,$A60,#REF!)/60)</f>
        <v>#REF!</v>
      </c>
      <c r="AI60" s="71" t="e">
        <f>AG60*IF($C60="TA io",$I$92,IF($C60="MH",$I$93,$I$91))*#REF!</f>
        <v>#REF!</v>
      </c>
      <c r="AJ60" s="88">
        <v>0.1</v>
      </c>
      <c r="AK60" s="71" t="e">
        <f>(SUMIF(#REF!,$A60,#REF!)/60)</f>
        <v>#REF!</v>
      </c>
      <c r="AL60" s="71" t="e">
        <f>AJ60*IF($C60="TA io",$I$92,IF($C60="MH",$I$93,$I$91))*#REF!</f>
        <v>#REF!</v>
      </c>
      <c r="AM60" s="88">
        <v>0.1</v>
      </c>
      <c r="AN60" s="71" t="e">
        <f>(SUMIF(#REF!,$A60,#REF!)/60)</f>
        <v>#REF!</v>
      </c>
      <c r="AO60" s="71" t="e">
        <f>AM60*IF($C60="TA io",$I$92,IF($C60="MH",$I$93,$I$91))*#REF!</f>
        <v>#REF!</v>
      </c>
      <c r="AP60" s="88">
        <v>0.1</v>
      </c>
      <c r="AQ60" s="71" t="e">
        <f>(SUMIF(#REF!,$A60,#REF!)/60)</f>
        <v>#REF!</v>
      </c>
      <c r="AR60" s="71" t="e">
        <f>AP60*IF($C60="TA io",$I$92,IF($C60="MH",$I$93,$I$91))*#REF!</f>
        <v>#REF!</v>
      </c>
      <c r="AS60" s="88">
        <v>0.1</v>
      </c>
      <c r="AT60" s="70" t="e">
        <f>(SUMIF(#REF!,$A60,#REF!)/60)</f>
        <v>#REF!</v>
      </c>
      <c r="AU60" s="71" t="e">
        <f>AS60*IF($C60="TA io",$I$92,IF($C60="MH",$I$93,$I$91))*#REF!</f>
        <v>#REF!</v>
      </c>
      <c r="AV60" s="70">
        <v>0.1</v>
      </c>
      <c r="AW60" s="71" t="e">
        <f>(SUMIF(#REF!,$A60,#REF!)/60)</f>
        <v>#REF!</v>
      </c>
      <c r="AX60" s="71" t="e">
        <f>AV60*IF($C60="TA io",$I$92,IF($C60="MH",$I$93,$I$91))*#REF!</f>
        <v>#REF!</v>
      </c>
      <c r="AY60" s="119" t="e">
        <f t="shared" ref="AY60:AY65" si="109">+AW60-AX60</f>
        <v>#REF!</v>
      </c>
      <c r="AZ60" s="210" t="e">
        <f t="shared" ref="AZ60:AZ65" si="110">+AY60/AX60</f>
        <v>#REF!</v>
      </c>
      <c r="BA60" s="174" t="e">
        <f t="shared" ref="BA60:BB64" si="111">+H60+N60+T60</f>
        <v>#REF!</v>
      </c>
      <c r="BB60" s="174" t="e">
        <f t="shared" si="111"/>
        <v>#REF!</v>
      </c>
      <c r="BC60" s="104" t="e">
        <f t="shared" si="2"/>
        <v>#REF!</v>
      </c>
      <c r="BD60" s="105" t="e">
        <f t="shared" ref="BD60:BD65" si="112">+BC60/BB60</f>
        <v>#REF!</v>
      </c>
    </row>
    <row r="61" spans="1:56" ht="15.75" customHeight="1" x14ac:dyDescent="0.25">
      <c r="A61" s="80" t="s">
        <v>432</v>
      </c>
      <c r="B61" s="68" t="s">
        <v>434</v>
      </c>
      <c r="C61" s="68" t="s">
        <v>133</v>
      </c>
      <c r="D61" s="68" t="s">
        <v>140</v>
      </c>
      <c r="E61" s="69" t="s">
        <v>140</v>
      </c>
      <c r="F61" s="211" t="e">
        <f t="shared" si="102"/>
        <v>#REF!</v>
      </c>
      <c r="G61" s="70">
        <v>0.3</v>
      </c>
      <c r="H61" s="71" t="e">
        <f>(SUMIF(#REF!,$A61,#REF!)/60)</f>
        <v>#REF!</v>
      </c>
      <c r="I61" s="71" t="e">
        <f>G61*IF($C61="TA io",$I$92,IF($C61="MH",$I$93,$I$91))*#REF!</f>
        <v>#REF!</v>
      </c>
      <c r="J61" s="71" t="e">
        <f t="shared" si="103"/>
        <v>#REF!</v>
      </c>
      <c r="K61" s="218" t="e">
        <f t="shared" si="104"/>
        <v>#REF!</v>
      </c>
      <c r="L61" s="218"/>
      <c r="M61" s="70">
        <v>0.3</v>
      </c>
      <c r="N61" s="83" t="e">
        <f>(SUMIF(#REF!,$A61,#REF!)/60)</f>
        <v>#REF!</v>
      </c>
      <c r="O61" s="83" t="e">
        <f>M61*IF($C61="TA io",$I$92,IF($C61="MH",$I$93,$I$91))*#REF!</f>
        <v>#REF!</v>
      </c>
      <c r="P61" s="83" t="e">
        <f t="shared" si="105"/>
        <v>#REF!</v>
      </c>
      <c r="Q61" s="217" t="e">
        <f t="shared" si="106"/>
        <v>#REF!</v>
      </c>
      <c r="R61" s="218"/>
      <c r="S61" s="70">
        <v>0.3</v>
      </c>
      <c r="T61" s="71" t="e">
        <f>(SUMIF(#REF!,$A61,#REF!)/60)</f>
        <v>#REF!</v>
      </c>
      <c r="U61" s="71" t="e">
        <f>S61*IF($C61="TA io",$I$92,IF($C61="MH",$I$93,$I$91))*#REF!</f>
        <v>#REF!</v>
      </c>
      <c r="V61" s="83" t="e">
        <f t="shared" si="107"/>
        <v>#REF!</v>
      </c>
      <c r="W61" s="217" t="e">
        <f t="shared" si="108"/>
        <v>#REF!</v>
      </c>
      <c r="X61" s="70">
        <v>0.3</v>
      </c>
      <c r="Y61" s="71" t="e">
        <f>(SUMIF(#REF!,$A61,#REF!)/60)</f>
        <v>#REF!</v>
      </c>
      <c r="Z61" s="71" t="e">
        <f>X61*IF($C61="TA io",$I$92,IF($C61="MH",$I$93,$I$91))*#REF!</f>
        <v>#REF!</v>
      </c>
      <c r="AA61" s="70">
        <v>0.3</v>
      </c>
      <c r="AB61" s="71" t="e">
        <f>(SUMIF(#REF!,$A61,#REF!)/60)</f>
        <v>#REF!</v>
      </c>
      <c r="AC61" s="71" t="e">
        <f>AA61*IF($C61="TA io",$I$92,IF($C61="MH",$I$93,$I$91))*#REF!</f>
        <v>#REF!</v>
      </c>
      <c r="AD61" s="70">
        <v>0.3</v>
      </c>
      <c r="AE61" s="89" t="e">
        <f>(SUMIF(#REF!,$A61,#REF!)/60)</f>
        <v>#REF!</v>
      </c>
      <c r="AF61" s="168" t="e">
        <f>AD61*IF($C61="TA io",$I$92,IF($C61="MH",$I$93,$I$91))*#REF!</f>
        <v>#REF!</v>
      </c>
      <c r="AG61" s="70">
        <v>0.3</v>
      </c>
      <c r="AH61" s="71" t="e">
        <f>(SUMIF(#REF!,$A61,#REF!)/60)</f>
        <v>#REF!</v>
      </c>
      <c r="AI61" s="71" t="e">
        <f>AG61*IF($C61="TA io",$I$92,IF($C61="MH",$I$93,$I$91))*#REF!</f>
        <v>#REF!</v>
      </c>
      <c r="AJ61" s="88">
        <v>0.3</v>
      </c>
      <c r="AK61" s="71" t="e">
        <f>(SUMIF(#REF!,$A61,#REF!)/60)</f>
        <v>#REF!</v>
      </c>
      <c r="AL61" s="71" t="e">
        <f>AJ61*IF($C61="TA io",$I$92,IF($C61="MH",$I$93,$I$91))*#REF!</f>
        <v>#REF!</v>
      </c>
      <c r="AM61" s="88">
        <v>0.3</v>
      </c>
      <c r="AN61" s="71" t="e">
        <f>(SUMIF(#REF!,$A61,#REF!)/60)</f>
        <v>#REF!</v>
      </c>
      <c r="AO61" s="71" t="e">
        <f>AM61*IF($C61="TA io",$I$92,IF($C61="MH",$I$93,$I$91))*#REF!</f>
        <v>#REF!</v>
      </c>
      <c r="AP61" s="88">
        <v>0.3</v>
      </c>
      <c r="AQ61" s="71" t="e">
        <f>(SUMIF(#REF!,$A61,#REF!)/60)</f>
        <v>#REF!</v>
      </c>
      <c r="AR61" s="71" t="e">
        <f>AP61*IF($C61="TA io",$I$92,IF($C61="MH",$I$93,$I$91))*#REF!</f>
        <v>#REF!</v>
      </c>
      <c r="AS61" s="88">
        <v>0.3</v>
      </c>
      <c r="AT61" s="70" t="e">
        <f>(SUMIF(#REF!,$A61,#REF!)/60)</f>
        <v>#REF!</v>
      </c>
      <c r="AU61" s="71" t="e">
        <f>AS61*IF($C61="TA io",$I$92,IF($C61="MH",$I$93,$I$91))*#REF!</f>
        <v>#REF!</v>
      </c>
      <c r="AV61" s="70">
        <v>0.3</v>
      </c>
      <c r="AW61" s="71" t="e">
        <f>(SUMIF(#REF!,$A61,#REF!)/60)</f>
        <v>#REF!</v>
      </c>
      <c r="AX61" s="71" t="e">
        <f>AV61*IF($C61="TA io",$I$92,IF($C61="MH",$I$93,$I$91))*#REF!</f>
        <v>#REF!</v>
      </c>
      <c r="AY61" s="119" t="e">
        <f t="shared" si="109"/>
        <v>#REF!</v>
      </c>
      <c r="AZ61" s="210" t="e">
        <f t="shared" si="110"/>
        <v>#REF!</v>
      </c>
      <c r="BA61" s="174" t="e">
        <f t="shared" si="111"/>
        <v>#REF!</v>
      </c>
      <c r="BB61" s="174" t="e">
        <f t="shared" si="111"/>
        <v>#REF!</v>
      </c>
      <c r="BC61" s="104" t="e">
        <f t="shared" si="2"/>
        <v>#REF!</v>
      </c>
      <c r="BD61" s="105" t="e">
        <f t="shared" si="112"/>
        <v>#REF!</v>
      </c>
    </row>
    <row r="62" spans="1:56" ht="15.75" customHeight="1" x14ac:dyDescent="0.25">
      <c r="A62" s="80" t="s">
        <v>1919</v>
      </c>
      <c r="B62" s="68" t="s">
        <v>1920</v>
      </c>
      <c r="C62" s="68" t="s">
        <v>133</v>
      </c>
      <c r="D62" s="68" t="s">
        <v>140</v>
      </c>
      <c r="E62" s="69" t="s">
        <v>140</v>
      </c>
      <c r="F62" s="211" t="e">
        <f t="shared" si="102"/>
        <v>#REF!</v>
      </c>
      <c r="G62" s="70">
        <v>0</v>
      </c>
      <c r="H62" s="71"/>
      <c r="I62" s="71"/>
      <c r="J62" s="71"/>
      <c r="K62" s="218"/>
      <c r="L62" s="218"/>
      <c r="M62" s="70">
        <v>0</v>
      </c>
      <c r="N62" s="83" t="e">
        <f>(SUMIF(#REF!,$A62,#REF!)/60)</f>
        <v>#REF!</v>
      </c>
      <c r="O62" s="83" t="e">
        <f>M62*IF($C62="TA io",$I$92,IF($C62="MH",$I$93,$I$91))*#REF!</f>
        <v>#REF!</v>
      </c>
      <c r="P62" s="83" t="e">
        <f t="shared" si="105"/>
        <v>#REF!</v>
      </c>
      <c r="Q62" s="217" t="e">
        <f t="shared" si="106"/>
        <v>#REF!</v>
      </c>
      <c r="R62" s="218"/>
      <c r="S62" s="70">
        <v>0</v>
      </c>
      <c r="T62" s="71"/>
      <c r="U62" s="71"/>
      <c r="V62" s="83">
        <f t="shared" si="107"/>
        <v>0</v>
      </c>
      <c r="W62" s="217" t="e">
        <f t="shared" si="108"/>
        <v>#DIV/0!</v>
      </c>
      <c r="X62" s="70">
        <v>0</v>
      </c>
      <c r="Y62" s="71"/>
      <c r="Z62" s="71"/>
      <c r="AA62" s="70">
        <v>0.2</v>
      </c>
      <c r="AB62" s="71" t="e">
        <f>(SUMIF(#REF!,$A62,#REF!)/60)</f>
        <v>#REF!</v>
      </c>
      <c r="AC62" s="71" t="e">
        <f>AA62*IF($C62="TA io",$I$92,IF($C62="MH",$I$93,$I$91))*#REF!</f>
        <v>#REF!</v>
      </c>
      <c r="AD62" s="70">
        <v>0.2</v>
      </c>
      <c r="AE62" s="89" t="e">
        <f>(SUMIF(#REF!,$A62,#REF!)/60)</f>
        <v>#REF!</v>
      </c>
      <c r="AF62" s="168" t="e">
        <f>AD62*IF($C62="TA io",$I$92,IF($C62="MH",$I$93,$I$91))*#REF!</f>
        <v>#REF!</v>
      </c>
      <c r="AG62" s="70">
        <v>0.2</v>
      </c>
      <c r="AH62" s="71" t="e">
        <f>(SUMIF(#REF!,$A62,#REF!)/60)</f>
        <v>#REF!</v>
      </c>
      <c r="AI62" s="71" t="e">
        <f>AG62*IF($C62="TA io",$I$92,IF($C62="MH",$I$93,$I$91))*#REF!</f>
        <v>#REF!</v>
      </c>
      <c r="AJ62" s="88">
        <v>0.2</v>
      </c>
      <c r="AK62" s="71" t="e">
        <f>(SUMIF(#REF!,$A62,#REF!)/60)</f>
        <v>#REF!</v>
      </c>
      <c r="AL62" s="71" t="e">
        <f>AJ62*IF($C62="TA io",$I$92,IF($C62="MH",$I$93,$I$91))*#REF!</f>
        <v>#REF!</v>
      </c>
      <c r="AM62" s="88">
        <v>0.2</v>
      </c>
      <c r="AN62" s="71" t="e">
        <f>(SUMIF(#REF!,$A62,#REF!)/60)</f>
        <v>#REF!</v>
      </c>
      <c r="AO62" s="71" t="e">
        <f>AM62*IF($C62="TA io",$I$92,IF($C62="MH",$I$93,$I$91))*#REF!</f>
        <v>#REF!</v>
      </c>
      <c r="AP62" s="88">
        <v>0.2</v>
      </c>
      <c r="AQ62" s="71" t="e">
        <f>(SUMIF(#REF!,$A62,#REF!)/60)</f>
        <v>#REF!</v>
      </c>
      <c r="AR62" s="71" t="e">
        <f>AP62*IF($C62="TA io",$I$92,IF($C62="MH",$I$93,$I$91))*#REF!</f>
        <v>#REF!</v>
      </c>
      <c r="AS62" s="88">
        <v>0.2</v>
      </c>
      <c r="AT62" s="70" t="e">
        <f>(SUMIF(#REF!,$A62,#REF!)/60)</f>
        <v>#REF!</v>
      </c>
      <c r="AU62" s="71" t="e">
        <f>AS62*IF($C62="TA io",$I$92,IF($C62="MH",$I$93,$I$91))*#REF!</f>
        <v>#REF!</v>
      </c>
      <c r="AV62" s="70">
        <v>0.2</v>
      </c>
      <c r="AW62" s="71" t="e">
        <f>(SUMIF(#REF!,$A62,#REF!)/60)</f>
        <v>#REF!</v>
      </c>
      <c r="AX62" s="71" t="e">
        <f>AV62*IF($C62="TA io",$I$92,IF($C62="MH",$I$93,$I$91))*#REF!</f>
        <v>#REF!</v>
      </c>
      <c r="AY62" s="119" t="e">
        <f t="shared" ref="AY62" si="113">+AW62-AX62</f>
        <v>#REF!</v>
      </c>
      <c r="AZ62" s="210" t="e">
        <f t="shared" ref="AZ62" si="114">+AY62/AX62</f>
        <v>#REF!</v>
      </c>
      <c r="BA62" s="174" t="e">
        <f t="shared" si="111"/>
        <v>#REF!</v>
      </c>
      <c r="BB62" s="174" t="e">
        <f t="shared" si="111"/>
        <v>#REF!</v>
      </c>
      <c r="BC62" s="104" t="e">
        <f t="shared" ref="BC62" si="115">+BA62-BB62</f>
        <v>#REF!</v>
      </c>
      <c r="BD62" s="105" t="e">
        <f t="shared" ref="BD62" si="116">+BC62/BB62</f>
        <v>#REF!</v>
      </c>
    </row>
    <row r="63" spans="1:56" ht="15.75" customHeight="1" x14ac:dyDescent="0.25">
      <c r="A63" s="80" t="s">
        <v>1916</v>
      </c>
      <c r="B63" s="68" t="s">
        <v>1917</v>
      </c>
      <c r="C63" s="68" t="s">
        <v>133</v>
      </c>
      <c r="D63" s="68" t="s">
        <v>140</v>
      </c>
      <c r="E63" s="69" t="s">
        <v>140</v>
      </c>
      <c r="F63" s="211" t="e">
        <f t="shared" si="102"/>
        <v>#REF!</v>
      </c>
      <c r="G63" s="70">
        <v>0.15</v>
      </c>
      <c r="H63" s="71" t="e">
        <f>(SUMIF(#REF!,$A63,#REF!)/60)</f>
        <v>#REF!</v>
      </c>
      <c r="I63" s="71" t="e">
        <f>G63*IF($C63="TA io",$I$92,IF($C63="MH",$I$93,$I$91))*#REF!</f>
        <v>#REF!</v>
      </c>
      <c r="J63" s="71" t="e">
        <f t="shared" si="103"/>
        <v>#REF!</v>
      </c>
      <c r="K63" s="218" t="e">
        <f t="shared" si="104"/>
        <v>#REF!</v>
      </c>
      <c r="L63" s="218" t="s">
        <v>1925</v>
      </c>
      <c r="M63" s="70">
        <v>0.4</v>
      </c>
      <c r="N63" s="83" t="e">
        <f>(SUMIF(#REF!,$A63,#REF!)/60)</f>
        <v>#REF!</v>
      </c>
      <c r="O63" s="83" t="e">
        <f>M63*IF($C63="TA io",$I$92,IF($C63="MH",$I$93,$I$91))*#REF!</f>
        <v>#REF!</v>
      </c>
      <c r="P63" s="83" t="e">
        <f t="shared" si="105"/>
        <v>#REF!</v>
      </c>
      <c r="Q63" s="217" t="e">
        <f t="shared" si="106"/>
        <v>#REF!</v>
      </c>
      <c r="R63" s="218"/>
      <c r="S63" s="70">
        <v>0.4</v>
      </c>
      <c r="T63" s="71" t="e">
        <f>(SUMIF(#REF!,$A63,#REF!)/60)</f>
        <v>#REF!</v>
      </c>
      <c r="U63" s="71" t="e">
        <f>S63*IF($C63="TA io",$I$92,IF($C63="MH",$I$93,$I$91))*#REF!</f>
        <v>#REF!</v>
      </c>
      <c r="V63" s="83" t="e">
        <f t="shared" si="107"/>
        <v>#REF!</v>
      </c>
      <c r="W63" s="217" t="e">
        <f t="shared" si="108"/>
        <v>#REF!</v>
      </c>
      <c r="X63" s="70">
        <v>0.4</v>
      </c>
      <c r="Y63" s="71" t="e">
        <f>(SUMIF(#REF!,$A63,#REF!)/60)</f>
        <v>#REF!</v>
      </c>
      <c r="Z63" s="71" t="e">
        <f>X63*IF($C63="TA io",$I$92,IF($C63="MH",$I$93,$I$91))*#REF!</f>
        <v>#REF!</v>
      </c>
      <c r="AA63" s="70">
        <v>0.4</v>
      </c>
      <c r="AB63" s="71" t="e">
        <f>(SUMIF(#REF!,$A63,#REF!)/60)</f>
        <v>#REF!</v>
      </c>
      <c r="AC63" s="71" t="e">
        <f>AA63*IF($C63="TA io",$I$92,IF($C63="MH",$I$93,$I$91))*#REF!</f>
        <v>#REF!</v>
      </c>
      <c r="AD63" s="70">
        <v>0.4</v>
      </c>
      <c r="AE63" s="89" t="e">
        <f>(SUMIF(#REF!,$A63,#REF!)/60)</f>
        <v>#REF!</v>
      </c>
      <c r="AF63" s="168" t="e">
        <f>AD63*IF($C63="TA io",$I$92,IF($C63="MH",$I$93,$I$91))*#REF!</f>
        <v>#REF!</v>
      </c>
      <c r="AG63" s="70">
        <v>0.4</v>
      </c>
      <c r="AH63" s="71" t="e">
        <f>(SUMIF(#REF!,$A63,#REF!)/60)</f>
        <v>#REF!</v>
      </c>
      <c r="AI63" s="71" t="e">
        <f>AG63*IF($C63="TA io",$I$92,IF($C63="MH",$I$93,$I$91))*#REF!</f>
        <v>#REF!</v>
      </c>
      <c r="AJ63" s="88">
        <v>0.4</v>
      </c>
      <c r="AK63" s="71" t="e">
        <f>(SUMIF(#REF!,$A63,#REF!)/60)</f>
        <v>#REF!</v>
      </c>
      <c r="AL63" s="71" t="e">
        <f>AJ63*IF($C63="TA io",$I$92,IF($C63="MH",$I$93,$I$91))*#REF!</f>
        <v>#REF!</v>
      </c>
      <c r="AM63" s="88">
        <v>0.4</v>
      </c>
      <c r="AN63" s="71" t="e">
        <f>(SUMIF(#REF!,$A63,#REF!)/60)</f>
        <v>#REF!</v>
      </c>
      <c r="AO63" s="71" t="e">
        <f>AM63*IF($C63="TA io",$I$92,IF($C63="MH",$I$93,$I$91))*#REF!</f>
        <v>#REF!</v>
      </c>
      <c r="AP63" s="88">
        <v>0.4</v>
      </c>
      <c r="AQ63" s="71" t="e">
        <f>(SUMIF(#REF!,$A63,#REF!)/60)</f>
        <v>#REF!</v>
      </c>
      <c r="AR63" s="71" t="e">
        <f>AP63*IF($C63="TA io",$I$92,IF($C63="MH",$I$93,$I$91))*#REF!</f>
        <v>#REF!</v>
      </c>
      <c r="AS63" s="88">
        <v>0.4</v>
      </c>
      <c r="AT63" s="70" t="e">
        <f>(SUMIF(#REF!,$A63,#REF!)/60)</f>
        <v>#REF!</v>
      </c>
      <c r="AU63" s="71" t="e">
        <f>AS63*IF($C63="TA io",$I$92,IF($C63="MH",$I$93,$I$91))*#REF!</f>
        <v>#REF!</v>
      </c>
      <c r="AV63" s="70">
        <v>0.4</v>
      </c>
      <c r="AW63" s="71" t="e">
        <f>(SUMIF(#REF!,$A63,#REF!)/60)</f>
        <v>#REF!</v>
      </c>
      <c r="AX63" s="71" t="e">
        <f>AV63*IF($C63="TA io",$I$92,IF($C63="MH",$I$93,$I$91))*#REF!</f>
        <v>#REF!</v>
      </c>
      <c r="AY63" s="119" t="e">
        <f t="shared" ref="AY63" si="117">+AW63-AX63</f>
        <v>#REF!</v>
      </c>
      <c r="AZ63" s="210" t="e">
        <f t="shared" ref="AZ63" si="118">+AY63/AX63</f>
        <v>#REF!</v>
      </c>
      <c r="BA63" s="174" t="e">
        <f t="shared" si="111"/>
        <v>#REF!</v>
      </c>
      <c r="BB63" s="174" t="e">
        <f t="shared" si="111"/>
        <v>#REF!</v>
      </c>
      <c r="BC63" s="104" t="e">
        <f t="shared" ref="BC63" si="119">+BA63-BB63</f>
        <v>#REF!</v>
      </c>
      <c r="BD63" s="105" t="e">
        <f t="shared" ref="BD63" si="120">+BC63/BB63</f>
        <v>#REF!</v>
      </c>
    </row>
    <row r="64" spans="1:56" ht="15.75" customHeight="1" x14ac:dyDescent="0.25">
      <c r="A64" s="80" t="s">
        <v>277</v>
      </c>
      <c r="B64" s="68" t="s">
        <v>280</v>
      </c>
      <c r="C64" s="68" t="s">
        <v>133</v>
      </c>
      <c r="D64" s="68" t="s">
        <v>140</v>
      </c>
      <c r="E64" s="69" t="s">
        <v>140</v>
      </c>
      <c r="F64" s="211" t="e">
        <f t="shared" si="102"/>
        <v>#REF!</v>
      </c>
      <c r="G64" s="70">
        <v>0</v>
      </c>
      <c r="H64" s="71" t="e">
        <f>(SUMIF(#REF!,$A64,#REF!)/60)</f>
        <v>#REF!</v>
      </c>
      <c r="I64" s="71" t="e">
        <f>G64*IF($C64="TA io",$I$92,IF($C64="MH",$I$93,$I$91))*#REF!</f>
        <v>#REF!</v>
      </c>
      <c r="J64" s="71" t="e">
        <f t="shared" si="103"/>
        <v>#REF!</v>
      </c>
      <c r="K64" s="218" t="e">
        <f t="shared" si="104"/>
        <v>#REF!</v>
      </c>
      <c r="L64" s="218"/>
      <c r="M64" s="70">
        <v>0.1</v>
      </c>
      <c r="N64" s="83" t="e">
        <f>(SUMIF(#REF!,$A64,#REF!)/60)</f>
        <v>#REF!</v>
      </c>
      <c r="O64" s="83" t="e">
        <f>M64*IF($C64="TA io",$I$92,IF($C64="MH",$I$93,$I$91))*#REF!</f>
        <v>#REF!</v>
      </c>
      <c r="P64" s="83" t="e">
        <f t="shared" si="105"/>
        <v>#REF!</v>
      </c>
      <c r="Q64" s="217" t="e">
        <f t="shared" si="106"/>
        <v>#REF!</v>
      </c>
      <c r="R64" s="218"/>
      <c r="S64" s="70">
        <v>0.2</v>
      </c>
      <c r="T64" s="71" t="e">
        <f>(SUMIF(#REF!,$A64,#REF!)/60)</f>
        <v>#REF!</v>
      </c>
      <c r="U64" s="71" t="e">
        <f>S64*IF($C64="TA io",$I$92,IF($C64="MH",$I$93,$I$91))*#REF!</f>
        <v>#REF!</v>
      </c>
      <c r="V64" s="83" t="e">
        <f t="shared" si="107"/>
        <v>#REF!</v>
      </c>
      <c r="W64" s="217" t="e">
        <f t="shared" si="108"/>
        <v>#REF!</v>
      </c>
      <c r="X64" s="70">
        <v>0.2</v>
      </c>
      <c r="Y64" s="71" t="e">
        <f>(SUMIF(#REF!,$A64,#REF!)/60)</f>
        <v>#REF!</v>
      </c>
      <c r="Z64" s="71" t="e">
        <f>X64*IF($C64="TA io",$I$92,IF($C64="MH",$I$93,$I$91))*#REF!</f>
        <v>#REF!</v>
      </c>
      <c r="AA64" s="70">
        <v>0.2</v>
      </c>
      <c r="AB64" s="71" t="e">
        <f>(SUMIF(#REF!,$A64,#REF!)/60)</f>
        <v>#REF!</v>
      </c>
      <c r="AC64" s="71" t="e">
        <f>AA64*IF($C64="TA io",$I$92,IF($C64="MH",$I$93,$I$91))*#REF!</f>
        <v>#REF!</v>
      </c>
      <c r="AD64" s="70">
        <v>0.2</v>
      </c>
      <c r="AE64" s="89" t="e">
        <f>(SUMIF(#REF!,$A64,#REF!)/60)</f>
        <v>#REF!</v>
      </c>
      <c r="AF64" s="168" t="e">
        <f>AD64*IF($C64="TA io",$I$92,IF($C64="MH",$I$93,$I$91))*#REF!</f>
        <v>#REF!</v>
      </c>
      <c r="AG64" s="70">
        <v>0.2</v>
      </c>
      <c r="AH64" s="71" t="e">
        <f>(SUMIF(#REF!,$A64,#REF!)/60)</f>
        <v>#REF!</v>
      </c>
      <c r="AI64" s="71" t="e">
        <f>AG64*IF($C64="TA io",$I$92,IF($C64="MH",$I$93,$I$91))*#REF!</f>
        <v>#REF!</v>
      </c>
      <c r="AJ64" s="88">
        <v>0.2</v>
      </c>
      <c r="AK64" s="71" t="e">
        <f>(SUMIF(#REF!,$A64,#REF!)/60)</f>
        <v>#REF!</v>
      </c>
      <c r="AL64" s="71" t="e">
        <f>AJ64*IF($C64="TA io",$I$92,IF($C64="MH",$I$93,$I$91))*#REF!</f>
        <v>#REF!</v>
      </c>
      <c r="AM64" s="88">
        <v>0.2</v>
      </c>
      <c r="AN64" s="71" t="e">
        <f>(SUMIF(#REF!,$A64,#REF!)/60)</f>
        <v>#REF!</v>
      </c>
      <c r="AO64" s="71" t="e">
        <f>AM64*IF($C64="TA io",$I$92,IF($C64="MH",$I$93,$I$91))*#REF!</f>
        <v>#REF!</v>
      </c>
      <c r="AP64" s="88">
        <v>0.2</v>
      </c>
      <c r="AQ64" s="71" t="e">
        <f>(SUMIF(#REF!,$A64,#REF!)/60)</f>
        <v>#REF!</v>
      </c>
      <c r="AR64" s="71" t="e">
        <f>AP64*IF($C64="TA io",$I$92,IF($C64="MH",$I$93,$I$91))*#REF!</f>
        <v>#REF!</v>
      </c>
      <c r="AS64" s="88">
        <v>0.2</v>
      </c>
      <c r="AT64" s="70" t="e">
        <f>(SUMIF(#REF!,$A64,#REF!)/60)</f>
        <v>#REF!</v>
      </c>
      <c r="AU64" s="71" t="e">
        <f>AS64*IF($C64="TA io",$I$92,IF($C64="MH",$I$93,$I$91))*#REF!</f>
        <v>#REF!</v>
      </c>
      <c r="AV64" s="70">
        <v>0.2</v>
      </c>
      <c r="AW64" s="71" t="e">
        <f>(SUMIF(#REF!,$A64,#REF!)/60)</f>
        <v>#REF!</v>
      </c>
      <c r="AX64" s="71" t="e">
        <f>AV64*IF($C64="TA io",$I$92,IF($C64="MH",$I$93,$I$91))*#REF!</f>
        <v>#REF!</v>
      </c>
      <c r="AY64" s="119" t="e">
        <f t="shared" si="109"/>
        <v>#REF!</v>
      </c>
      <c r="AZ64" s="210" t="e">
        <f t="shared" si="110"/>
        <v>#REF!</v>
      </c>
      <c r="BA64" s="174" t="e">
        <f t="shared" si="111"/>
        <v>#REF!</v>
      </c>
      <c r="BB64" s="174" t="e">
        <f t="shared" si="111"/>
        <v>#REF!</v>
      </c>
      <c r="BC64" s="104" t="e">
        <f t="shared" si="2"/>
        <v>#REF!</v>
      </c>
      <c r="BD64" s="105" t="e">
        <f t="shared" si="112"/>
        <v>#REF!</v>
      </c>
    </row>
    <row r="65" spans="1:56" ht="15.75" customHeight="1" x14ac:dyDescent="0.25">
      <c r="A65" s="80"/>
      <c r="B65" s="68"/>
      <c r="C65" s="68"/>
      <c r="D65" s="68"/>
      <c r="E65" s="69"/>
      <c r="F65" s="209"/>
      <c r="G65" s="242">
        <f>SUM(G60:G64)</f>
        <v>0.55000000000000004</v>
      </c>
      <c r="H65" s="243" t="e">
        <f t="shared" ref="H65:I65" si="121">SUM(H60:H64)</f>
        <v>#REF!</v>
      </c>
      <c r="I65" s="243" t="e">
        <f t="shared" si="121"/>
        <v>#REF!</v>
      </c>
      <c r="J65" s="243" t="e">
        <f t="shared" si="103"/>
        <v>#REF!</v>
      </c>
      <c r="K65" s="244" t="e">
        <f t="shared" si="104"/>
        <v>#REF!</v>
      </c>
      <c r="L65" s="244"/>
      <c r="M65" s="242">
        <f>SUM(M60:M64)</f>
        <v>0.9</v>
      </c>
      <c r="N65" s="243" t="e">
        <f t="shared" ref="N65:O65" si="122">SUM(N60:N64)</f>
        <v>#REF!</v>
      </c>
      <c r="O65" s="243" t="e">
        <f t="shared" si="122"/>
        <v>#REF!</v>
      </c>
      <c r="P65" s="243" t="e">
        <f t="shared" ref="P65" si="123">+N65-O65</f>
        <v>#REF!</v>
      </c>
      <c r="Q65" s="244" t="e">
        <f t="shared" ref="Q65" si="124">+P65/O65</f>
        <v>#REF!</v>
      </c>
      <c r="R65" s="244"/>
      <c r="S65" s="242">
        <f t="shared" ref="S65:AX65" si="125">SUM(S60:S64)</f>
        <v>1</v>
      </c>
      <c r="T65" s="243" t="e">
        <f t="shared" si="125"/>
        <v>#REF!</v>
      </c>
      <c r="U65" s="243" t="e">
        <f t="shared" si="125"/>
        <v>#REF!</v>
      </c>
      <c r="V65" s="243" t="e">
        <f t="shared" si="107"/>
        <v>#REF!</v>
      </c>
      <c r="W65" s="244" t="e">
        <f t="shared" si="108"/>
        <v>#REF!</v>
      </c>
      <c r="X65" s="242">
        <f t="shared" si="125"/>
        <v>1</v>
      </c>
      <c r="Y65" s="243" t="e">
        <f t="shared" si="125"/>
        <v>#REF!</v>
      </c>
      <c r="Z65" s="243" t="e">
        <f t="shared" si="125"/>
        <v>#REF!</v>
      </c>
      <c r="AA65" s="242">
        <f t="shared" si="125"/>
        <v>1.2</v>
      </c>
      <c r="AB65" s="243" t="e">
        <f t="shared" si="125"/>
        <v>#REF!</v>
      </c>
      <c r="AC65" s="243" t="e">
        <f t="shared" si="125"/>
        <v>#REF!</v>
      </c>
      <c r="AD65" s="242">
        <f t="shared" si="125"/>
        <v>1.2</v>
      </c>
      <c r="AE65" s="245" t="e">
        <f t="shared" si="125"/>
        <v>#REF!</v>
      </c>
      <c r="AF65" s="246" t="e">
        <f t="shared" si="125"/>
        <v>#REF!</v>
      </c>
      <c r="AG65" s="242">
        <f t="shared" si="125"/>
        <v>1.2</v>
      </c>
      <c r="AH65" s="243" t="e">
        <f t="shared" si="125"/>
        <v>#REF!</v>
      </c>
      <c r="AI65" s="243" t="e">
        <f t="shared" si="125"/>
        <v>#REF!</v>
      </c>
      <c r="AJ65" s="247">
        <f t="shared" si="125"/>
        <v>1.2</v>
      </c>
      <c r="AK65" s="243" t="e">
        <f t="shared" si="125"/>
        <v>#REF!</v>
      </c>
      <c r="AL65" s="243" t="e">
        <f t="shared" si="125"/>
        <v>#REF!</v>
      </c>
      <c r="AM65" s="247">
        <f t="shared" si="125"/>
        <v>1.2</v>
      </c>
      <c r="AN65" s="243" t="e">
        <f t="shared" si="125"/>
        <v>#REF!</v>
      </c>
      <c r="AO65" s="243" t="e">
        <f t="shared" si="125"/>
        <v>#REF!</v>
      </c>
      <c r="AP65" s="247">
        <f t="shared" si="125"/>
        <v>1.2</v>
      </c>
      <c r="AQ65" s="243" t="e">
        <f t="shared" si="125"/>
        <v>#REF!</v>
      </c>
      <c r="AR65" s="243" t="e">
        <f t="shared" si="125"/>
        <v>#REF!</v>
      </c>
      <c r="AS65" s="247">
        <f t="shared" si="125"/>
        <v>1.2</v>
      </c>
      <c r="AT65" s="242" t="e">
        <f t="shared" si="125"/>
        <v>#REF!</v>
      </c>
      <c r="AU65" s="243" t="e">
        <f t="shared" si="125"/>
        <v>#REF!</v>
      </c>
      <c r="AV65" s="242">
        <f t="shared" si="125"/>
        <v>1.2</v>
      </c>
      <c r="AW65" s="243" t="e">
        <f t="shared" si="125"/>
        <v>#REF!</v>
      </c>
      <c r="AX65" s="243" t="e">
        <f t="shared" si="125"/>
        <v>#REF!</v>
      </c>
      <c r="AY65" s="119" t="e">
        <f t="shared" si="109"/>
        <v>#REF!</v>
      </c>
      <c r="AZ65" s="210" t="e">
        <f t="shared" si="110"/>
        <v>#REF!</v>
      </c>
      <c r="BA65" s="248" t="e">
        <f>SUM(BA60:BA64)</f>
        <v>#REF!</v>
      </c>
      <c r="BB65" s="248" t="e">
        <f>SUM(BB60:BB64)</f>
        <v>#REF!</v>
      </c>
      <c r="BC65" s="104" t="e">
        <f t="shared" si="2"/>
        <v>#REF!</v>
      </c>
      <c r="BD65" s="105" t="e">
        <f t="shared" si="112"/>
        <v>#REF!</v>
      </c>
    </row>
    <row r="66" spans="1:56" ht="15.75" customHeight="1" x14ac:dyDescent="0.25">
      <c r="A66" s="80"/>
      <c r="B66" s="68"/>
      <c r="C66" s="68"/>
      <c r="D66" s="68"/>
      <c r="E66" s="69"/>
      <c r="F66" s="209"/>
      <c r="G66" s="70"/>
      <c r="H66" s="71"/>
      <c r="I66" s="71"/>
      <c r="J66" s="71"/>
      <c r="K66" s="218"/>
      <c r="L66" s="218"/>
      <c r="M66" s="70"/>
      <c r="N66" s="71"/>
      <c r="O66" s="71"/>
      <c r="P66" s="71"/>
      <c r="Q66" s="218"/>
      <c r="R66" s="218"/>
      <c r="S66" s="70"/>
      <c r="T66" s="71"/>
      <c r="U66" s="71"/>
      <c r="V66" s="71"/>
      <c r="W66" s="218"/>
      <c r="X66" s="70"/>
      <c r="Y66" s="71"/>
      <c r="Z66" s="71"/>
      <c r="AA66" s="70"/>
      <c r="AB66" s="71"/>
      <c r="AC66" s="71"/>
      <c r="AD66" s="70"/>
      <c r="AE66" s="89"/>
      <c r="AF66" s="168"/>
      <c r="AG66" s="70"/>
      <c r="AH66" s="71"/>
      <c r="AI66" s="71"/>
      <c r="AJ66" s="88"/>
      <c r="AK66" s="71"/>
      <c r="AL66" s="71"/>
      <c r="AM66" s="88"/>
      <c r="AN66" s="71"/>
      <c r="AO66" s="71"/>
      <c r="AP66" s="88"/>
      <c r="AQ66" s="71"/>
      <c r="AR66" s="71"/>
      <c r="AS66" s="88"/>
      <c r="AT66" s="70"/>
      <c r="AU66" s="71"/>
      <c r="AV66" s="70"/>
      <c r="AW66" s="71"/>
      <c r="AX66" s="71"/>
      <c r="AY66" s="71"/>
      <c r="AZ66" s="213"/>
      <c r="BA66" s="175"/>
      <c r="BB66" s="175"/>
      <c r="BC66" s="114"/>
      <c r="BD66" s="215"/>
    </row>
    <row r="67" spans="1:56" ht="15.75" customHeight="1" x14ac:dyDescent="0.25">
      <c r="A67" s="80" t="s">
        <v>68</v>
      </c>
      <c r="B67" s="68" t="s">
        <v>184</v>
      </c>
      <c r="C67" s="68" t="s">
        <v>135</v>
      </c>
      <c r="D67" s="68" t="s">
        <v>135</v>
      </c>
      <c r="E67" s="69" t="s">
        <v>135</v>
      </c>
      <c r="F67" s="211" t="e">
        <f t="shared" ref="F67:F78" si="126">+BB67</f>
        <v>#REF!</v>
      </c>
      <c r="G67" s="70">
        <v>0.4</v>
      </c>
      <c r="H67" s="71" t="e">
        <f>(SUMIF(#REF!,$A67,#REF!)/60)</f>
        <v>#REF!</v>
      </c>
      <c r="I67" s="71" t="e">
        <f>G67*IF($C67="TA io",$I$92,IF($C67="MH",$I$93,$I$91))*#REF!</f>
        <v>#REF!</v>
      </c>
      <c r="J67" s="71" t="e">
        <f t="shared" ref="J67:J79" si="127">+H67-I67</f>
        <v>#REF!</v>
      </c>
      <c r="K67" s="218" t="e">
        <f t="shared" ref="K67:K79" si="128">+J67/I67</f>
        <v>#REF!</v>
      </c>
      <c r="L67" s="218"/>
      <c r="M67" s="70">
        <v>0.4</v>
      </c>
      <c r="N67" s="83" t="e">
        <f>(SUMIF(#REF!,$A67,#REF!)/60)</f>
        <v>#REF!</v>
      </c>
      <c r="O67" s="83" t="e">
        <f>M67*IF($C67="TA io",$I$92,IF($C67="MH",$I$93,$I$91))*#REF!</f>
        <v>#REF!</v>
      </c>
      <c r="P67" s="83" t="e">
        <f t="shared" ref="P67:P78" si="129">+N67-O67</f>
        <v>#REF!</v>
      </c>
      <c r="Q67" s="217" t="e">
        <f t="shared" ref="Q67:Q78" si="130">+P67/O67</f>
        <v>#REF!</v>
      </c>
      <c r="R67" s="218"/>
      <c r="S67" s="70">
        <v>0.4</v>
      </c>
      <c r="T67" s="71" t="e">
        <f>(SUMIF(#REF!,$A67,#REF!)/60)</f>
        <v>#REF!</v>
      </c>
      <c r="U67" s="71" t="e">
        <f>S67*IF($C67="TA io",$I$92,IF($C67="MH",$I$93,$I$91))*#REF!</f>
        <v>#REF!</v>
      </c>
      <c r="V67" s="83" t="e">
        <f t="shared" ref="V67:V79" si="131">+T67-U67</f>
        <v>#REF!</v>
      </c>
      <c r="W67" s="217" t="e">
        <f t="shared" ref="W67:W79" si="132">+V67/U67</f>
        <v>#REF!</v>
      </c>
      <c r="X67" s="70">
        <v>0.4</v>
      </c>
      <c r="Y67" s="71" t="e">
        <f>(SUMIF(#REF!,$A67,#REF!)/60)</f>
        <v>#REF!</v>
      </c>
      <c r="Z67" s="71" t="e">
        <f>X67*IF($C67="TA io",$I$92,IF($C67="MH",$I$93,$I$91))*#REF!</f>
        <v>#REF!</v>
      </c>
      <c r="AA67" s="70">
        <v>0.4</v>
      </c>
      <c r="AB67" s="71" t="e">
        <f>(SUMIF(#REF!,$A67,#REF!)/60)</f>
        <v>#REF!</v>
      </c>
      <c r="AC67" s="71" t="e">
        <f>AA67*IF($C67="TA io",$I$92,IF($C67="MH",$I$93,$I$91))*#REF!</f>
        <v>#REF!</v>
      </c>
      <c r="AD67" s="70">
        <v>0.4</v>
      </c>
      <c r="AE67" s="89" t="e">
        <f>(SUMIF(#REF!,$A67,#REF!)/60)</f>
        <v>#REF!</v>
      </c>
      <c r="AF67" s="168" t="e">
        <f>AD67*IF($C67="TA io",$I$92,IF($C67="MH",$I$93,$I$91))*#REF!</f>
        <v>#REF!</v>
      </c>
      <c r="AG67" s="70">
        <v>0.4</v>
      </c>
      <c r="AH67" s="71" t="e">
        <f>(SUMIF(#REF!,$A67,#REF!)/60)</f>
        <v>#REF!</v>
      </c>
      <c r="AI67" s="71" t="e">
        <f>AG67*IF($C67="TA io",$I$92,IF($C67="MH",$I$93,$I$91))*#REF!</f>
        <v>#REF!</v>
      </c>
      <c r="AJ67" s="88">
        <v>0.4</v>
      </c>
      <c r="AK67" s="71" t="e">
        <f>(SUMIF(#REF!,$A67,#REF!)/60)</f>
        <v>#REF!</v>
      </c>
      <c r="AL67" s="71" t="e">
        <f>AJ67*IF($C67="TA io",$I$92,IF($C67="MH",$I$93,$I$91))*#REF!</f>
        <v>#REF!</v>
      </c>
      <c r="AM67" s="88">
        <v>0.4</v>
      </c>
      <c r="AN67" s="71" t="e">
        <f>(SUMIF(#REF!,$A67,#REF!)/60)</f>
        <v>#REF!</v>
      </c>
      <c r="AO67" s="71" t="e">
        <f>AM67*IF($C67="TA io",$I$92,IF($C67="MH",$I$93,$I$91))*#REF!</f>
        <v>#REF!</v>
      </c>
      <c r="AP67" s="88">
        <v>0.4</v>
      </c>
      <c r="AQ67" s="71" t="e">
        <f>(SUMIF(#REF!,$A67,#REF!)/60)</f>
        <v>#REF!</v>
      </c>
      <c r="AR67" s="71" t="e">
        <f>AP67*IF($C67="TA io",$I$92,IF($C67="MH",$I$93,$I$91))*#REF!</f>
        <v>#REF!</v>
      </c>
      <c r="AS67" s="88">
        <v>0.4</v>
      </c>
      <c r="AT67" s="70" t="e">
        <f>(SUMIF(#REF!,$A67,#REF!)/60)</f>
        <v>#REF!</v>
      </c>
      <c r="AU67" s="71" t="e">
        <f>AS67*IF($C67="TA io",$I$92,IF($C67="MH",$I$93,$I$91))*#REF!</f>
        <v>#REF!</v>
      </c>
      <c r="AV67" s="70">
        <v>0.4</v>
      </c>
      <c r="AW67" s="71" t="e">
        <f>(SUMIF(#REF!,$A67,#REF!)/60)</f>
        <v>#REF!</v>
      </c>
      <c r="AX67" s="71" t="e">
        <f>AV67*IF($C67="TA io",$I$92,IF($C67="MH",$I$93,$I$91))*#REF!</f>
        <v>#REF!</v>
      </c>
      <c r="AY67" s="119" t="e">
        <f t="shared" ref="AY67:AY79" si="133">+AW67-AX67</f>
        <v>#REF!</v>
      </c>
      <c r="AZ67" s="210" t="e">
        <f t="shared" ref="AZ67:AZ77" si="134">+AY67/AX67</f>
        <v>#REF!</v>
      </c>
      <c r="BA67" s="174" t="e">
        <f t="shared" ref="BA67:BA78" si="135">+H67+N67+T67</f>
        <v>#REF!</v>
      </c>
      <c r="BB67" s="174" t="e">
        <f t="shared" ref="BB67:BB78" si="136">+I67+O67+U67</f>
        <v>#REF!</v>
      </c>
      <c r="BC67" s="104" t="e">
        <f t="shared" si="2"/>
        <v>#REF!</v>
      </c>
      <c r="BD67" s="105" t="e">
        <f t="shared" ref="BD67:BD79" si="137">+BC67/BB67</f>
        <v>#REF!</v>
      </c>
    </row>
    <row r="68" spans="1:56" ht="15.75" customHeight="1" x14ac:dyDescent="0.25">
      <c r="A68" s="80" t="s">
        <v>1898</v>
      </c>
      <c r="B68" s="68" t="s">
        <v>1899</v>
      </c>
      <c r="C68" s="68" t="s">
        <v>135</v>
      </c>
      <c r="D68" s="68" t="s">
        <v>135</v>
      </c>
      <c r="E68" s="69" t="s">
        <v>135</v>
      </c>
      <c r="F68" s="211" t="e">
        <f t="shared" si="126"/>
        <v>#REF!</v>
      </c>
      <c r="G68" s="70">
        <v>0.4</v>
      </c>
      <c r="H68" s="71" t="e">
        <f>(SUMIF(#REF!,$A68,#REF!)/60)</f>
        <v>#REF!</v>
      </c>
      <c r="I68" s="71" t="e">
        <f>G68*IF($C68="TA io",$I$92,IF($C68="MH",$I$93,$I$91))*#REF!</f>
        <v>#REF!</v>
      </c>
      <c r="J68" s="71" t="e">
        <f t="shared" si="127"/>
        <v>#REF!</v>
      </c>
      <c r="K68" s="218" t="e">
        <f t="shared" si="128"/>
        <v>#REF!</v>
      </c>
      <c r="L68" s="218"/>
      <c r="M68" s="70">
        <v>0.4</v>
      </c>
      <c r="N68" s="83" t="e">
        <f>(SUMIF(#REF!,$A68,#REF!)/60)</f>
        <v>#REF!</v>
      </c>
      <c r="O68" s="83" t="e">
        <f>M68*IF($C68="TA io",$I$92,IF($C68="MH",$I$93,$I$91))*#REF!</f>
        <v>#REF!</v>
      </c>
      <c r="P68" s="83" t="e">
        <f t="shared" si="129"/>
        <v>#REF!</v>
      </c>
      <c r="Q68" s="217" t="e">
        <f t="shared" si="130"/>
        <v>#REF!</v>
      </c>
      <c r="R68" s="218"/>
      <c r="S68" s="70">
        <v>0.4</v>
      </c>
      <c r="T68" s="71" t="e">
        <f>(SUMIF(#REF!,$A68,#REF!)/60)</f>
        <v>#REF!</v>
      </c>
      <c r="U68" s="71" t="e">
        <f>S68*IF($C68="TA io",$I$92,IF($C68="MH",$I$93,$I$91))*#REF!</f>
        <v>#REF!</v>
      </c>
      <c r="V68" s="83" t="e">
        <f t="shared" si="131"/>
        <v>#REF!</v>
      </c>
      <c r="W68" s="217" t="e">
        <f t="shared" si="132"/>
        <v>#REF!</v>
      </c>
      <c r="X68" s="70">
        <v>0.4</v>
      </c>
      <c r="Y68" s="71" t="e">
        <f>(SUMIF(#REF!,$A68,#REF!)/60)</f>
        <v>#REF!</v>
      </c>
      <c r="Z68" s="71" t="e">
        <f>X68*IF($C68="TA io",$I$92,IF($C68="MH",$I$93,$I$91))*#REF!</f>
        <v>#REF!</v>
      </c>
      <c r="AA68" s="70">
        <v>0.4</v>
      </c>
      <c r="AB68" s="71" t="e">
        <f>(SUMIF(#REF!,$A68,#REF!)/60)</f>
        <v>#REF!</v>
      </c>
      <c r="AC68" s="71" t="e">
        <f>AA68*IF($C68="TA io",$I$92,IF($C68="MH",$I$93,$I$91))*#REF!</f>
        <v>#REF!</v>
      </c>
      <c r="AD68" s="70">
        <v>0.4</v>
      </c>
      <c r="AE68" s="89" t="e">
        <f>(SUMIF(#REF!,$A68,#REF!)/60)</f>
        <v>#REF!</v>
      </c>
      <c r="AF68" s="168" t="e">
        <f>AD68*IF($C68="TA io",$I$92,IF($C68="MH",$I$93,$I$91))*#REF!</f>
        <v>#REF!</v>
      </c>
      <c r="AG68" s="70">
        <v>0.4</v>
      </c>
      <c r="AH68" s="71" t="e">
        <f>(SUMIF(#REF!,$A68,#REF!)/60)</f>
        <v>#REF!</v>
      </c>
      <c r="AI68" s="71" t="e">
        <f>AG68*IF($C68="TA io",$I$92,IF($C68="MH",$I$93,$I$91))*#REF!</f>
        <v>#REF!</v>
      </c>
      <c r="AJ68" s="88">
        <v>0.4</v>
      </c>
      <c r="AK68" s="71" t="e">
        <f>(SUMIF(#REF!,$A68,#REF!)/60)</f>
        <v>#REF!</v>
      </c>
      <c r="AL68" s="71" t="e">
        <f>AJ68*IF($C68="TA io",$I$92,IF($C68="MH",$I$93,$I$91))*#REF!</f>
        <v>#REF!</v>
      </c>
      <c r="AM68" s="88">
        <v>0.4</v>
      </c>
      <c r="AN68" s="71" t="e">
        <f>(SUMIF(#REF!,$A68,#REF!)/60)</f>
        <v>#REF!</v>
      </c>
      <c r="AO68" s="71" t="e">
        <f>AM68*IF($C68="TA io",$I$92,IF($C68="MH",$I$93,$I$91))*#REF!</f>
        <v>#REF!</v>
      </c>
      <c r="AP68" s="88">
        <v>0.4</v>
      </c>
      <c r="AQ68" s="71" t="e">
        <f>(SUMIF(#REF!,$A68,#REF!)/60)</f>
        <v>#REF!</v>
      </c>
      <c r="AR68" s="71" t="e">
        <f>AP68*IF($C68="TA io",$I$92,IF($C68="MH",$I$93,$I$91))*#REF!</f>
        <v>#REF!</v>
      </c>
      <c r="AS68" s="88">
        <v>0.4</v>
      </c>
      <c r="AT68" s="70" t="e">
        <f>(SUMIF(#REF!,$A68,#REF!)/60)</f>
        <v>#REF!</v>
      </c>
      <c r="AU68" s="71" t="e">
        <f>AS68*IF($C68="TA io",$I$92,IF($C68="MH",$I$93,$I$91))*#REF!</f>
        <v>#REF!</v>
      </c>
      <c r="AV68" s="70">
        <v>0.4</v>
      </c>
      <c r="AW68" s="71" t="e">
        <f>(SUMIF(#REF!,$A68,#REF!)/60)</f>
        <v>#REF!</v>
      </c>
      <c r="AX68" s="71" t="e">
        <f>AV68*IF($C68="TA io",$I$92,IF($C68="MH",$I$93,$I$91))*#REF!</f>
        <v>#REF!</v>
      </c>
      <c r="AY68" s="119" t="e">
        <f t="shared" ref="AY68" si="138">+AW68-AX68</f>
        <v>#REF!</v>
      </c>
      <c r="AZ68" s="210" t="e">
        <f t="shared" si="134"/>
        <v>#REF!</v>
      </c>
      <c r="BA68" s="174" t="e">
        <f t="shared" si="135"/>
        <v>#REF!</v>
      </c>
      <c r="BB68" s="174" t="e">
        <f t="shared" si="136"/>
        <v>#REF!</v>
      </c>
      <c r="BC68" s="104" t="e">
        <f t="shared" ref="BC68" si="139">+BA68-BB68</f>
        <v>#REF!</v>
      </c>
      <c r="BD68" s="105" t="e">
        <f t="shared" ref="BD68" si="140">+BC68/BB68</f>
        <v>#REF!</v>
      </c>
    </row>
    <row r="69" spans="1:56" ht="15.75" customHeight="1" x14ac:dyDescent="0.25">
      <c r="A69" s="80" t="s">
        <v>109</v>
      </c>
      <c r="B69" s="68" t="s">
        <v>186</v>
      </c>
      <c r="C69" s="68" t="s">
        <v>135</v>
      </c>
      <c r="D69" s="68" t="s">
        <v>135</v>
      </c>
      <c r="E69" s="69" t="s">
        <v>135</v>
      </c>
      <c r="F69" s="211" t="e">
        <f t="shared" si="126"/>
        <v>#REF!</v>
      </c>
      <c r="G69" s="70">
        <v>0.4</v>
      </c>
      <c r="H69" s="71" t="e">
        <f>(SUMIF(#REF!,$A69,#REF!)/60)</f>
        <v>#REF!</v>
      </c>
      <c r="I69" s="71" t="e">
        <f>G69*IF($C69="TA io",$I$92,IF($C69="MH",$I$93,$I$91))*#REF!</f>
        <v>#REF!</v>
      </c>
      <c r="J69" s="71" t="e">
        <f t="shared" si="127"/>
        <v>#REF!</v>
      </c>
      <c r="K69" s="218" t="e">
        <f t="shared" si="128"/>
        <v>#REF!</v>
      </c>
      <c r="L69" s="218"/>
      <c r="M69" s="70">
        <v>0.4</v>
      </c>
      <c r="N69" s="83" t="e">
        <f>(SUMIF(#REF!,$A69,#REF!)/60)</f>
        <v>#REF!</v>
      </c>
      <c r="O69" s="83" t="e">
        <f>M69*IF($C69="TA io",$I$92,IF($C69="MH",$I$93,$I$91))*#REF!</f>
        <v>#REF!</v>
      </c>
      <c r="P69" s="83" t="e">
        <f t="shared" si="129"/>
        <v>#REF!</v>
      </c>
      <c r="Q69" s="217" t="e">
        <f t="shared" si="130"/>
        <v>#REF!</v>
      </c>
      <c r="R69" s="218"/>
      <c r="S69" s="70">
        <v>0</v>
      </c>
      <c r="T69" s="71" t="e">
        <f>(SUMIF(#REF!,$A69,#REF!)/60)</f>
        <v>#REF!</v>
      </c>
      <c r="U69" s="71" t="e">
        <f>S69*IF($C69="TA io",$I$92,IF($C69="MH",$I$93,$I$91))*#REF!</f>
        <v>#REF!</v>
      </c>
      <c r="V69" s="83" t="e">
        <f t="shared" si="131"/>
        <v>#REF!</v>
      </c>
      <c r="W69" s="217" t="e">
        <f t="shared" si="132"/>
        <v>#REF!</v>
      </c>
      <c r="X69" s="70">
        <v>0.4</v>
      </c>
      <c r="Y69" s="71" t="e">
        <f>(SUMIF(#REF!,$A69,#REF!)/60)</f>
        <v>#REF!</v>
      </c>
      <c r="Z69" s="71" t="e">
        <f>X69*IF($C69="TA io",$I$92,IF($C69="MH",$I$93,$I$91))*#REF!</f>
        <v>#REF!</v>
      </c>
      <c r="AA69" s="70">
        <v>0.4</v>
      </c>
      <c r="AB69" s="71" t="e">
        <f>(SUMIF(#REF!,$A69,#REF!)/60)</f>
        <v>#REF!</v>
      </c>
      <c r="AC69" s="71" t="e">
        <f>AA69*IF($C69="TA io",$I$92,IF($C69="MH",$I$93,$I$91))*#REF!</f>
        <v>#REF!</v>
      </c>
      <c r="AD69" s="70">
        <v>0.4</v>
      </c>
      <c r="AE69" s="89" t="e">
        <f>(SUMIF(#REF!,$A69,#REF!)/60)</f>
        <v>#REF!</v>
      </c>
      <c r="AF69" s="168" t="e">
        <f>AD69*IF($C69="TA io",$I$92,IF($C69="MH",$I$93,$I$91))*#REF!</f>
        <v>#REF!</v>
      </c>
      <c r="AG69" s="70">
        <v>0.4</v>
      </c>
      <c r="AH69" s="71" t="e">
        <f>(SUMIF(#REF!,$A69,#REF!)/60)</f>
        <v>#REF!</v>
      </c>
      <c r="AI69" s="71" t="e">
        <f>AG69*IF($C69="TA io",$I$92,IF($C69="MH",$I$93,$I$91))*#REF!</f>
        <v>#REF!</v>
      </c>
      <c r="AJ69" s="88">
        <v>0.4</v>
      </c>
      <c r="AK69" s="71" t="e">
        <f>(SUMIF(#REF!,$A69,#REF!)/60)</f>
        <v>#REF!</v>
      </c>
      <c r="AL69" s="71" t="e">
        <f>AJ69*IF($C69="TA io",$I$92,IF($C69="MH",$I$93,$I$91))*#REF!</f>
        <v>#REF!</v>
      </c>
      <c r="AM69" s="88">
        <v>0.4</v>
      </c>
      <c r="AN69" s="71" t="e">
        <f>(SUMIF(#REF!,$A69,#REF!)/60)</f>
        <v>#REF!</v>
      </c>
      <c r="AO69" s="71" t="e">
        <f>AM69*IF($C69="TA io",$I$92,IF($C69="MH",$I$93,$I$91))*#REF!</f>
        <v>#REF!</v>
      </c>
      <c r="AP69" s="88">
        <v>0.4</v>
      </c>
      <c r="AQ69" s="71" t="e">
        <f>(SUMIF(#REF!,$A69,#REF!)/60)</f>
        <v>#REF!</v>
      </c>
      <c r="AR69" s="71" t="e">
        <f>AP69*IF($C69="TA io",$I$92,IF($C69="MH",$I$93,$I$91))*#REF!</f>
        <v>#REF!</v>
      </c>
      <c r="AS69" s="88">
        <v>0.4</v>
      </c>
      <c r="AT69" s="70" t="e">
        <f>(SUMIF(#REF!,$A69,#REF!)/60)</f>
        <v>#REF!</v>
      </c>
      <c r="AU69" s="71" t="e">
        <f>AS69*IF($C69="TA io",$I$92,IF($C69="MH",$I$93,$I$91))*#REF!</f>
        <v>#REF!</v>
      </c>
      <c r="AV69" s="70">
        <v>0.4</v>
      </c>
      <c r="AW69" s="71" t="e">
        <f>(SUMIF(#REF!,$A69,#REF!)/60)</f>
        <v>#REF!</v>
      </c>
      <c r="AX69" s="71" t="e">
        <f>AV69*IF($C69="TA io",$I$92,IF($C69="MH",$I$93,$I$91))*#REF!</f>
        <v>#REF!</v>
      </c>
      <c r="AY69" s="119" t="e">
        <f t="shared" si="133"/>
        <v>#REF!</v>
      </c>
      <c r="AZ69" s="210" t="e">
        <f t="shared" si="134"/>
        <v>#REF!</v>
      </c>
      <c r="BA69" s="174" t="e">
        <f t="shared" si="135"/>
        <v>#REF!</v>
      </c>
      <c r="BB69" s="174" t="e">
        <f t="shared" si="136"/>
        <v>#REF!</v>
      </c>
      <c r="BC69" s="104" t="e">
        <f t="shared" si="2"/>
        <v>#REF!</v>
      </c>
      <c r="BD69" s="105" t="e">
        <f t="shared" si="137"/>
        <v>#REF!</v>
      </c>
    </row>
    <row r="70" spans="1:56" ht="15.75" customHeight="1" x14ac:dyDescent="0.25">
      <c r="A70" s="80" t="s">
        <v>115</v>
      </c>
      <c r="B70" s="96" t="s">
        <v>187</v>
      </c>
      <c r="C70" s="68" t="s">
        <v>135</v>
      </c>
      <c r="D70" s="68" t="s">
        <v>135</v>
      </c>
      <c r="E70" s="69" t="s">
        <v>135</v>
      </c>
      <c r="F70" s="211" t="e">
        <f t="shared" si="126"/>
        <v>#REF!</v>
      </c>
      <c r="G70" s="70">
        <v>0.9</v>
      </c>
      <c r="H70" s="71" t="e">
        <f>(SUMIF(#REF!,$A70,#REF!)/60)</f>
        <v>#REF!</v>
      </c>
      <c r="I70" s="71" t="e">
        <f>G70*IF($C70="TA io",$I$92,IF($C70="MH",$I$93,$I$91))*#REF!</f>
        <v>#REF!</v>
      </c>
      <c r="J70" s="71" t="e">
        <f t="shared" si="127"/>
        <v>#REF!</v>
      </c>
      <c r="K70" s="218" t="e">
        <f t="shared" si="128"/>
        <v>#REF!</v>
      </c>
      <c r="L70" s="218"/>
      <c r="M70" s="70">
        <v>0.9</v>
      </c>
      <c r="N70" s="83" t="e">
        <f>(SUMIF(#REF!,$A70,#REF!)/60)</f>
        <v>#REF!</v>
      </c>
      <c r="O70" s="83" t="e">
        <f>M70*IF($C70="TA io",$I$92,IF($C70="MH",$I$93,$I$91))*#REF!</f>
        <v>#REF!</v>
      </c>
      <c r="P70" s="83" t="e">
        <f t="shared" si="129"/>
        <v>#REF!</v>
      </c>
      <c r="Q70" s="217" t="e">
        <f t="shared" si="130"/>
        <v>#REF!</v>
      </c>
      <c r="R70" s="218"/>
      <c r="S70" s="70">
        <v>0.9</v>
      </c>
      <c r="T70" s="71" t="e">
        <f>(SUMIF(#REF!,$A70,#REF!)/60)</f>
        <v>#REF!</v>
      </c>
      <c r="U70" s="71" t="e">
        <f>S70*IF($C70="TA io",$I$92,IF($C70="MH",$I$93,$I$91))*#REF!</f>
        <v>#REF!</v>
      </c>
      <c r="V70" s="83" t="e">
        <f t="shared" si="131"/>
        <v>#REF!</v>
      </c>
      <c r="W70" s="217" t="e">
        <f t="shared" si="132"/>
        <v>#REF!</v>
      </c>
      <c r="X70" s="70">
        <v>0.9</v>
      </c>
      <c r="Y70" s="71" t="e">
        <f>(SUMIF(#REF!,$A70,#REF!)/60)</f>
        <v>#REF!</v>
      </c>
      <c r="Z70" s="71" t="e">
        <f>X70*IF($C70="TA io",$I$92,IF($C70="MH",$I$93,$I$91))*#REF!</f>
        <v>#REF!</v>
      </c>
      <c r="AA70" s="70">
        <v>0.9</v>
      </c>
      <c r="AB70" s="71" t="e">
        <f>(SUMIF(#REF!,$A70,#REF!)/60)</f>
        <v>#REF!</v>
      </c>
      <c r="AC70" s="71" t="e">
        <f>AA70*IF($C70="TA io",$I$92,IF($C70="MH",$I$93,$I$91))*#REF!</f>
        <v>#REF!</v>
      </c>
      <c r="AD70" s="70">
        <v>0.9</v>
      </c>
      <c r="AE70" s="89" t="e">
        <f>(SUMIF(#REF!,$A70,#REF!)/60)</f>
        <v>#REF!</v>
      </c>
      <c r="AF70" s="168" t="e">
        <f>AD70*IF($C70="TA io",$I$92,IF($C70="MH",$I$93,$I$91))*#REF!</f>
        <v>#REF!</v>
      </c>
      <c r="AG70" s="70">
        <v>0.9</v>
      </c>
      <c r="AH70" s="71" t="e">
        <f>(SUMIF(#REF!,$A70,#REF!)/60)</f>
        <v>#REF!</v>
      </c>
      <c r="AI70" s="71" t="e">
        <f>AG70*IF($C70="TA io",$I$92,IF($C70="MH",$I$93,$I$91))*#REF!</f>
        <v>#REF!</v>
      </c>
      <c r="AJ70" s="88">
        <v>0.9</v>
      </c>
      <c r="AK70" s="71" t="e">
        <f>(SUMIF(#REF!,$A70,#REF!)/60)</f>
        <v>#REF!</v>
      </c>
      <c r="AL70" s="71" t="e">
        <f>AJ70*IF($C70="TA io",$I$92,IF($C70="MH",$I$93,$I$91))*#REF!</f>
        <v>#REF!</v>
      </c>
      <c r="AM70" s="88">
        <v>0.9</v>
      </c>
      <c r="AN70" s="71" t="e">
        <f>(SUMIF(#REF!,$A70,#REF!)/60)</f>
        <v>#REF!</v>
      </c>
      <c r="AO70" s="71" t="e">
        <f>AM70*IF($C70="TA io",$I$92,IF($C70="MH",$I$93,$I$91))*#REF!</f>
        <v>#REF!</v>
      </c>
      <c r="AP70" s="88">
        <v>0.9</v>
      </c>
      <c r="AQ70" s="71" t="e">
        <f>(SUMIF(#REF!,$A70,#REF!)/60)</f>
        <v>#REF!</v>
      </c>
      <c r="AR70" s="71" t="e">
        <f>AP70*IF($C70="TA io",$I$92,IF($C70="MH",$I$93,$I$91))*#REF!</f>
        <v>#REF!</v>
      </c>
      <c r="AS70" s="88">
        <v>0.9</v>
      </c>
      <c r="AT70" s="70" t="e">
        <f>(SUMIF(#REF!,$A70,#REF!)/60)</f>
        <v>#REF!</v>
      </c>
      <c r="AU70" s="71" t="e">
        <f>AS70*IF($C70="TA io",$I$92,IF($C70="MH",$I$93,$I$91))*#REF!</f>
        <v>#REF!</v>
      </c>
      <c r="AV70" s="70">
        <v>0.9</v>
      </c>
      <c r="AW70" s="71" t="e">
        <f>(SUMIF(#REF!,$A70,#REF!)/60)</f>
        <v>#REF!</v>
      </c>
      <c r="AX70" s="71" t="e">
        <f>AV70*IF($C70="TA io",$I$92,IF($C70="MH",$I$93,$I$91))*#REF!</f>
        <v>#REF!</v>
      </c>
      <c r="AY70" s="119" t="e">
        <f t="shared" si="133"/>
        <v>#REF!</v>
      </c>
      <c r="AZ70" s="210" t="e">
        <f t="shared" si="134"/>
        <v>#REF!</v>
      </c>
      <c r="BA70" s="174" t="e">
        <f t="shared" si="135"/>
        <v>#REF!</v>
      </c>
      <c r="BB70" s="174" t="e">
        <f t="shared" si="136"/>
        <v>#REF!</v>
      </c>
      <c r="BC70" s="104" t="e">
        <f t="shared" si="2"/>
        <v>#REF!</v>
      </c>
      <c r="BD70" s="105" t="e">
        <f t="shared" si="137"/>
        <v>#REF!</v>
      </c>
    </row>
    <row r="71" spans="1:56" ht="15.75" customHeight="1" x14ac:dyDescent="0.25">
      <c r="A71" s="80" t="s">
        <v>1866</v>
      </c>
      <c r="B71" s="68" t="s">
        <v>1867</v>
      </c>
      <c r="C71" s="68" t="s">
        <v>135</v>
      </c>
      <c r="D71" s="68" t="s">
        <v>135</v>
      </c>
      <c r="E71" s="69" t="s">
        <v>135</v>
      </c>
      <c r="F71" s="211" t="e">
        <f t="shared" si="126"/>
        <v>#REF!</v>
      </c>
      <c r="G71" s="70">
        <v>0.6</v>
      </c>
      <c r="H71" s="71" t="e">
        <f>(SUMIF(#REF!,$A71,#REF!)/60)</f>
        <v>#REF!</v>
      </c>
      <c r="I71" s="71" t="e">
        <f>G71*IF($C71="TA io",$I$92,IF($C71="MH",$I$93,$I$91))*#REF!</f>
        <v>#REF!</v>
      </c>
      <c r="J71" s="71" t="e">
        <f t="shared" si="127"/>
        <v>#REF!</v>
      </c>
      <c r="K71" s="218" t="e">
        <f t="shared" si="128"/>
        <v>#REF!</v>
      </c>
      <c r="L71" s="218"/>
      <c r="M71" s="70">
        <v>0.8</v>
      </c>
      <c r="N71" s="83" t="e">
        <f>(SUMIF(#REF!,$A71,#REF!)/60)</f>
        <v>#REF!</v>
      </c>
      <c r="O71" s="83" t="e">
        <f>M71*IF($C71="TA io",$I$92,IF($C71="MH",$I$93,$I$91))*#REF!</f>
        <v>#REF!</v>
      </c>
      <c r="P71" s="83" t="e">
        <f t="shared" si="129"/>
        <v>#REF!</v>
      </c>
      <c r="Q71" s="217" t="e">
        <f t="shared" si="130"/>
        <v>#REF!</v>
      </c>
      <c r="R71" s="218"/>
      <c r="S71" s="70">
        <v>0.8</v>
      </c>
      <c r="T71" s="71" t="e">
        <f>(SUMIF(#REF!,$A71,#REF!)/60)</f>
        <v>#REF!</v>
      </c>
      <c r="U71" s="71" t="e">
        <f>S71*IF($C71="TA io",$I$92,IF($C71="MH",$I$93,$I$91))*#REF!</f>
        <v>#REF!</v>
      </c>
      <c r="V71" s="83" t="e">
        <f t="shared" si="131"/>
        <v>#REF!</v>
      </c>
      <c r="W71" s="217" t="e">
        <f t="shared" si="132"/>
        <v>#REF!</v>
      </c>
      <c r="X71" s="70">
        <v>0.8</v>
      </c>
      <c r="Y71" s="71" t="e">
        <f>(SUMIF(#REF!,$A71,#REF!)/60)</f>
        <v>#REF!</v>
      </c>
      <c r="Z71" s="71" t="e">
        <f>X71*IF($C71="TA io",$I$92,IF($C71="MH",$I$93,$I$91))*#REF!</f>
        <v>#REF!</v>
      </c>
      <c r="AA71" s="70">
        <v>0.8</v>
      </c>
      <c r="AB71" s="71" t="e">
        <f>(SUMIF(#REF!,$A71,#REF!)/60)</f>
        <v>#REF!</v>
      </c>
      <c r="AC71" s="71" t="e">
        <f>AA71*IF($C71="TA io",$I$92,IF($C71="MH",$I$93,$I$91))*#REF!</f>
        <v>#REF!</v>
      </c>
      <c r="AD71" s="70">
        <v>0.8</v>
      </c>
      <c r="AE71" s="89" t="e">
        <f>(SUMIF(#REF!,$A71,#REF!)/60)</f>
        <v>#REF!</v>
      </c>
      <c r="AF71" s="168" t="e">
        <f>AD71*IF($C71="TA io",$I$92,IF($C71="MH",$I$93,$I$91))*#REF!</f>
        <v>#REF!</v>
      </c>
      <c r="AG71" s="70">
        <v>0.8</v>
      </c>
      <c r="AH71" s="71" t="e">
        <f>(SUMIF(#REF!,$A71,#REF!)/60)</f>
        <v>#REF!</v>
      </c>
      <c r="AI71" s="71" t="e">
        <f>AG71*IF($C71="TA io",$I$92,IF($C71="MH",$I$93,$I$91))*#REF!</f>
        <v>#REF!</v>
      </c>
      <c r="AJ71" s="88">
        <v>0.8</v>
      </c>
      <c r="AK71" s="71" t="e">
        <f>(SUMIF(#REF!,$A71,#REF!)/60)</f>
        <v>#REF!</v>
      </c>
      <c r="AL71" s="71" t="e">
        <f>AJ71*IF($C71="TA io",$I$92,IF($C71="MH",$I$93,$I$91))*#REF!</f>
        <v>#REF!</v>
      </c>
      <c r="AM71" s="88">
        <v>0.8</v>
      </c>
      <c r="AN71" s="71" t="e">
        <f>(SUMIF(#REF!,$A71,#REF!)/60)</f>
        <v>#REF!</v>
      </c>
      <c r="AO71" s="71" t="e">
        <f>AM71*IF($C71="TA io",$I$92,IF($C71="MH",$I$93,$I$91))*#REF!</f>
        <v>#REF!</v>
      </c>
      <c r="AP71" s="88">
        <v>0.8</v>
      </c>
      <c r="AQ71" s="71" t="e">
        <f>(SUMIF(#REF!,$A71,#REF!)/60)</f>
        <v>#REF!</v>
      </c>
      <c r="AR71" s="71" t="e">
        <f>AP71*IF($C71="TA io",$I$92,IF($C71="MH",$I$93,$I$91))*#REF!</f>
        <v>#REF!</v>
      </c>
      <c r="AS71" s="88">
        <v>0.8</v>
      </c>
      <c r="AT71" s="70" t="e">
        <f>(SUMIF(#REF!,$A71,#REF!)/60)</f>
        <v>#REF!</v>
      </c>
      <c r="AU71" s="71" t="e">
        <f>AS71*IF($C71="TA io",$I$92,IF($C71="MH",$I$93,$I$91))*#REF!</f>
        <v>#REF!</v>
      </c>
      <c r="AV71" s="70">
        <v>0.8</v>
      </c>
      <c r="AW71" s="71" t="e">
        <f>(SUMIF(#REF!,$A71,#REF!)/60)</f>
        <v>#REF!</v>
      </c>
      <c r="AX71" s="71" t="e">
        <f>AV71*IF($C71="TA io",$I$92,IF($C71="MH",$I$93,$I$91))*#REF!</f>
        <v>#REF!</v>
      </c>
      <c r="AY71" s="119" t="e">
        <f t="shared" si="133"/>
        <v>#REF!</v>
      </c>
      <c r="AZ71" s="210" t="e">
        <f t="shared" si="134"/>
        <v>#REF!</v>
      </c>
      <c r="BA71" s="174" t="e">
        <f t="shared" si="135"/>
        <v>#REF!</v>
      </c>
      <c r="BB71" s="174" t="e">
        <f t="shared" si="136"/>
        <v>#REF!</v>
      </c>
      <c r="BC71" s="104" t="e">
        <f t="shared" si="2"/>
        <v>#REF!</v>
      </c>
      <c r="BD71" s="105" t="e">
        <f t="shared" si="137"/>
        <v>#REF!</v>
      </c>
    </row>
    <row r="72" spans="1:56" ht="15.75" customHeight="1" x14ac:dyDescent="0.25">
      <c r="A72" s="80" t="s">
        <v>1893</v>
      </c>
      <c r="B72" s="68" t="s">
        <v>1894</v>
      </c>
      <c r="C72" s="68" t="s">
        <v>135</v>
      </c>
      <c r="D72" s="68" t="s">
        <v>135</v>
      </c>
      <c r="E72" s="69" t="s">
        <v>135</v>
      </c>
      <c r="F72" s="211" t="e">
        <f t="shared" si="126"/>
        <v>#REF!</v>
      </c>
      <c r="G72" s="70">
        <f>0.2*0.7741</f>
        <v>0.15482000000000001</v>
      </c>
      <c r="H72" s="71" t="e">
        <f>(SUMIF(#REF!,$A72,#REF!)/60)</f>
        <v>#REF!</v>
      </c>
      <c r="I72" s="71" t="e">
        <f>G72*IF($C72="TA io",$I$92,IF($C72="MH",$I$93,$I$91))*#REF!</f>
        <v>#REF!</v>
      </c>
      <c r="J72" s="71" t="e">
        <f t="shared" si="127"/>
        <v>#REF!</v>
      </c>
      <c r="K72" s="218" t="e">
        <f t="shared" si="128"/>
        <v>#REF!</v>
      </c>
      <c r="L72" s="218"/>
      <c r="M72" s="70">
        <v>0.15</v>
      </c>
      <c r="N72" s="83" t="e">
        <f>(SUMIF(#REF!,$A72,#REF!)/60)</f>
        <v>#REF!</v>
      </c>
      <c r="O72" s="83" t="e">
        <f>M72*IF($C72="TA io",$I$92,IF($C72="MH",$I$93,$I$91))*#REF!</f>
        <v>#REF!</v>
      </c>
      <c r="P72" s="83" t="e">
        <f t="shared" si="129"/>
        <v>#REF!</v>
      </c>
      <c r="Q72" s="217" t="e">
        <f t="shared" si="130"/>
        <v>#REF!</v>
      </c>
      <c r="R72" s="218"/>
      <c r="S72" s="70">
        <v>0.15</v>
      </c>
      <c r="T72" s="71" t="e">
        <f>(SUMIF(#REF!,$A72,#REF!)/60)</f>
        <v>#REF!</v>
      </c>
      <c r="U72" s="71" t="e">
        <f>S72*IF($C72="TA io",$I$92,IF($C72="MH",$I$93,$I$91))*#REF!</f>
        <v>#REF!</v>
      </c>
      <c r="V72" s="83" t="e">
        <f t="shared" si="131"/>
        <v>#REF!</v>
      </c>
      <c r="W72" s="217" t="e">
        <f t="shared" si="132"/>
        <v>#REF!</v>
      </c>
      <c r="X72" s="70">
        <v>0.15</v>
      </c>
      <c r="Y72" s="71" t="e">
        <f>(SUMIF(#REF!,$A72,#REF!)/60)</f>
        <v>#REF!</v>
      </c>
      <c r="Z72" s="71" t="e">
        <f>X72*IF($C72="TA io",$I$92,IF($C72="MH",$I$93,$I$91))*#REF!</f>
        <v>#REF!</v>
      </c>
      <c r="AA72" s="70">
        <v>0.15</v>
      </c>
      <c r="AB72" s="71" t="e">
        <f>(SUMIF(#REF!,$A72,#REF!)/60)</f>
        <v>#REF!</v>
      </c>
      <c r="AC72" s="71" t="e">
        <f>AA72*IF($C72="TA io",$I$92,IF($C72="MH",$I$93,$I$91))*#REF!</f>
        <v>#REF!</v>
      </c>
      <c r="AD72" s="70">
        <v>0.15</v>
      </c>
      <c r="AE72" s="89" t="e">
        <f>(SUMIF(#REF!,$A72,#REF!)/60)</f>
        <v>#REF!</v>
      </c>
      <c r="AF72" s="71" t="e">
        <f>AD72*IF($C72="TA io",$I$92,IF($C72="MH",$I$93,$I$91))*#REF!</f>
        <v>#REF!</v>
      </c>
      <c r="AG72" s="70">
        <v>0.15</v>
      </c>
      <c r="AH72" s="71" t="e">
        <f>(SUMIF(#REF!,$A72,#REF!)/60)</f>
        <v>#REF!</v>
      </c>
      <c r="AI72" s="71" t="e">
        <f>AG72*IF($C72="TA io",$I$92,IF($C72="MH",$I$93,$I$91))*#REF!</f>
        <v>#REF!</v>
      </c>
      <c r="AJ72" s="70">
        <v>0.15</v>
      </c>
      <c r="AK72" s="71" t="e">
        <f>(SUMIF(#REF!,$A72,#REF!)/60)</f>
        <v>#REF!</v>
      </c>
      <c r="AL72" s="71" t="e">
        <f>AJ72*IF($C72="TA io",$I$92,IF($C72="MH",$I$93,$I$91))*#REF!</f>
        <v>#REF!</v>
      </c>
      <c r="AM72" s="70">
        <v>0.15</v>
      </c>
      <c r="AN72" s="71" t="e">
        <f>(SUMIF(#REF!,$A72,#REF!)/60)</f>
        <v>#REF!</v>
      </c>
      <c r="AO72" s="71" t="e">
        <f>AM72*IF($C72="TA io",$I$92,IF($C72="MH",$I$93,$I$91))*#REF!</f>
        <v>#REF!</v>
      </c>
      <c r="AP72" s="70">
        <v>0.15</v>
      </c>
      <c r="AQ72" s="71" t="e">
        <f>(SUMIF(#REF!,$A72,#REF!)/60)</f>
        <v>#REF!</v>
      </c>
      <c r="AR72" s="71" t="e">
        <f>AP72*IF($C72="TA io",$I$92,IF($C72="MH",$I$93,$I$91))*#REF!</f>
        <v>#REF!</v>
      </c>
      <c r="AS72" s="70">
        <v>0.15</v>
      </c>
      <c r="AT72" s="70" t="e">
        <f>(SUMIF(#REF!,$A72,#REF!)/60)</f>
        <v>#REF!</v>
      </c>
      <c r="AU72" s="71" t="e">
        <f>AS72*IF($C72="TA io",$I$92,IF($C72="MH",$I$93,$I$91))*#REF!</f>
        <v>#REF!</v>
      </c>
      <c r="AV72" s="70">
        <v>0.15</v>
      </c>
      <c r="AW72" s="71" t="e">
        <f>(SUMIF(#REF!,$A72,#REF!)/60)</f>
        <v>#REF!</v>
      </c>
      <c r="AX72" s="71" t="e">
        <f>AV72*IF($C72="TA io",$I$92,IF($C72="MH",$I$93,$I$91))*#REF!</f>
        <v>#REF!</v>
      </c>
      <c r="AY72" s="119" t="e">
        <f t="shared" si="133"/>
        <v>#REF!</v>
      </c>
      <c r="AZ72" s="210" t="e">
        <f t="shared" si="134"/>
        <v>#REF!</v>
      </c>
      <c r="BA72" s="174" t="e">
        <f t="shared" si="135"/>
        <v>#REF!</v>
      </c>
      <c r="BB72" s="174" t="e">
        <f t="shared" si="136"/>
        <v>#REF!</v>
      </c>
      <c r="BC72" s="104" t="e">
        <f t="shared" ref="BC72" si="141">+BA72-BB72</f>
        <v>#REF!</v>
      </c>
      <c r="BD72" s="105" t="e">
        <f t="shared" ref="BD72" si="142">+BC72/BB72</f>
        <v>#REF!</v>
      </c>
    </row>
    <row r="73" spans="1:56" ht="15.75" customHeight="1" x14ac:dyDescent="0.25">
      <c r="A73" s="80" t="s">
        <v>1877</v>
      </c>
      <c r="B73" s="68" t="s">
        <v>188</v>
      </c>
      <c r="C73" s="68" t="s">
        <v>135</v>
      </c>
      <c r="D73" s="68" t="s">
        <v>135</v>
      </c>
      <c r="E73" s="69" t="s">
        <v>135</v>
      </c>
      <c r="F73" s="211" t="e">
        <f t="shared" si="126"/>
        <v>#REF!</v>
      </c>
      <c r="G73" s="70">
        <v>0.2</v>
      </c>
      <c r="H73" s="71" t="e">
        <f>(SUMIF(#REF!,$A73,#REF!)/60)</f>
        <v>#REF!</v>
      </c>
      <c r="I73" s="71" t="e">
        <f>G73*IF($C73="TA io",$I$92,IF($C73="MH",$I$93,$I$91))*#REF!</f>
        <v>#REF!</v>
      </c>
      <c r="J73" s="71" t="e">
        <f t="shared" si="127"/>
        <v>#REF!</v>
      </c>
      <c r="K73" s="218" t="e">
        <f t="shared" si="128"/>
        <v>#REF!</v>
      </c>
      <c r="L73" s="218"/>
      <c r="M73" s="70"/>
      <c r="N73" s="83" t="e">
        <f>(SUMIF(#REF!,$A73,#REF!)/60)</f>
        <v>#REF!</v>
      </c>
      <c r="O73" s="83" t="e">
        <f>M73*IF($C73="TA io",$I$92,IF($C73="MH",$I$93,$I$91))*#REF!</f>
        <v>#REF!</v>
      </c>
      <c r="P73" s="83" t="e">
        <f t="shared" si="129"/>
        <v>#REF!</v>
      </c>
      <c r="Q73" s="217" t="e">
        <f t="shared" si="130"/>
        <v>#REF!</v>
      </c>
      <c r="R73" s="218"/>
      <c r="S73" s="70">
        <v>0</v>
      </c>
      <c r="T73" s="71" t="e">
        <f>(SUMIF(#REF!,$A73,#REF!)/60)</f>
        <v>#REF!</v>
      </c>
      <c r="U73" s="71" t="e">
        <f>S73*IF($C73="TA io",$I$92,IF($C73="MH",$I$93,$I$91))*#REF!</f>
        <v>#REF!</v>
      </c>
      <c r="V73" s="83" t="e">
        <f t="shared" si="131"/>
        <v>#REF!</v>
      </c>
      <c r="W73" s="217" t="e">
        <f t="shared" si="132"/>
        <v>#REF!</v>
      </c>
      <c r="X73" s="70">
        <v>0</v>
      </c>
      <c r="Y73" s="71" t="e">
        <f>(SUMIF(#REF!,$A73,#REF!)/60)</f>
        <v>#REF!</v>
      </c>
      <c r="Z73" s="71" t="e">
        <f>X73*IF($C73="TA io",$I$92,IF($C73="MH",$I$93,$I$91))*#REF!</f>
        <v>#REF!</v>
      </c>
      <c r="AA73" s="70">
        <v>0</v>
      </c>
      <c r="AB73" s="71" t="e">
        <f>(SUMIF(#REF!,$A73,#REF!)/60)</f>
        <v>#REF!</v>
      </c>
      <c r="AC73" s="71" t="e">
        <f>AA73*IF($C73="TA io",$I$92,IF($C73="MH",$I$93,$I$91))*#REF!</f>
        <v>#REF!</v>
      </c>
      <c r="AD73" s="70">
        <v>0</v>
      </c>
      <c r="AE73" s="89" t="e">
        <f>(SUMIF(#REF!,$A73,#REF!)/60)</f>
        <v>#REF!</v>
      </c>
      <c r="AF73" s="168" t="e">
        <f>AD73*IF($C73="TA io",$I$92,IF($C73="MH",$I$93,$I$91))*#REF!</f>
        <v>#REF!</v>
      </c>
      <c r="AG73" s="70">
        <v>0</v>
      </c>
      <c r="AH73" s="71" t="e">
        <f>(SUMIF(#REF!,$A73,#REF!)/60)</f>
        <v>#REF!</v>
      </c>
      <c r="AI73" s="71" t="e">
        <f>AG73*IF($C73="TA io",$I$92,IF($C73="MH",$I$93,$I$91))*#REF!</f>
        <v>#REF!</v>
      </c>
      <c r="AJ73" s="88">
        <v>0</v>
      </c>
      <c r="AK73" s="71" t="e">
        <f>(SUMIF(#REF!,$A73,#REF!)/60)</f>
        <v>#REF!</v>
      </c>
      <c r="AL73" s="71" t="e">
        <f>AJ73*IF($C73="TA io",$I$92,IF($C73="MH",$I$93,$I$91))*#REF!</f>
        <v>#REF!</v>
      </c>
      <c r="AM73" s="88">
        <v>0</v>
      </c>
      <c r="AN73" s="71" t="e">
        <f>(SUMIF(#REF!,$A73,#REF!)/60)</f>
        <v>#REF!</v>
      </c>
      <c r="AO73" s="71" t="e">
        <f>AM73*IF($C73="TA io",$I$92,IF($C73="MH",$I$93,$I$91))*#REF!</f>
        <v>#REF!</v>
      </c>
      <c r="AP73" s="88">
        <v>0</v>
      </c>
      <c r="AQ73" s="71" t="e">
        <f>(SUMIF(#REF!,$A73,#REF!)/60)</f>
        <v>#REF!</v>
      </c>
      <c r="AR73" s="71" t="e">
        <f>AP73*IF($C73="TA io",$I$92,IF($C73="MH",$I$93,$I$91))*#REF!</f>
        <v>#REF!</v>
      </c>
      <c r="AS73" s="88">
        <v>0</v>
      </c>
      <c r="AT73" s="70" t="e">
        <f>(SUMIF(#REF!,$A73,#REF!)/60)</f>
        <v>#REF!</v>
      </c>
      <c r="AU73" s="71" t="e">
        <f>AS73*IF($C73="TA io",$I$92,IF($C73="MH",$I$93,$I$91))*#REF!</f>
        <v>#REF!</v>
      </c>
      <c r="AV73" s="70">
        <v>0</v>
      </c>
      <c r="AW73" s="71" t="e">
        <f>(SUMIF(#REF!,$A73,#REF!)/60)</f>
        <v>#REF!</v>
      </c>
      <c r="AX73" s="71" t="e">
        <f>AV73*IF($C73="TA io",$I$92,IF($C73="MH",$I$93,$I$91))*#REF!</f>
        <v>#REF!</v>
      </c>
      <c r="AY73" s="119" t="e">
        <f t="shared" si="133"/>
        <v>#REF!</v>
      </c>
      <c r="AZ73" s="210" t="e">
        <f t="shared" si="134"/>
        <v>#REF!</v>
      </c>
      <c r="BA73" s="174" t="e">
        <f t="shared" si="135"/>
        <v>#REF!</v>
      </c>
      <c r="BB73" s="174" t="e">
        <f t="shared" si="136"/>
        <v>#REF!</v>
      </c>
      <c r="BC73" s="104" t="e">
        <f t="shared" si="2"/>
        <v>#REF!</v>
      </c>
      <c r="BD73" s="105" t="e">
        <f>+BC73/BB73</f>
        <v>#REF!</v>
      </c>
    </row>
    <row r="74" spans="1:56" s="110" customFormat="1" ht="15.75" customHeight="1" x14ac:dyDescent="0.25">
      <c r="A74" s="80" t="s">
        <v>1876</v>
      </c>
      <c r="B74" s="68" t="s">
        <v>853</v>
      </c>
      <c r="C74" s="68" t="s">
        <v>135</v>
      </c>
      <c r="D74" s="68" t="s">
        <v>135</v>
      </c>
      <c r="E74" s="69" t="s">
        <v>135</v>
      </c>
      <c r="F74" s="211" t="e">
        <f t="shared" si="126"/>
        <v>#REF!</v>
      </c>
      <c r="G74" s="70">
        <v>0.2</v>
      </c>
      <c r="H74" s="71" t="e">
        <f>(SUMIF(#REF!,$A74,#REF!)/60)</f>
        <v>#REF!</v>
      </c>
      <c r="I74" s="71" t="e">
        <f>G74*IF($C74="TA io",$I$92,IF($C74="MH",$I$93,$I$91))*#REF!</f>
        <v>#REF!</v>
      </c>
      <c r="J74" s="71" t="e">
        <f t="shared" si="127"/>
        <v>#REF!</v>
      </c>
      <c r="K74" s="218" t="e">
        <f t="shared" si="128"/>
        <v>#REF!</v>
      </c>
      <c r="L74" s="218"/>
      <c r="M74" s="70">
        <v>0.2</v>
      </c>
      <c r="N74" s="83" t="e">
        <f>(SUMIF(#REF!,$A74,#REF!)/60)</f>
        <v>#REF!</v>
      </c>
      <c r="O74" s="83" t="e">
        <f>M74*IF($C74="TA io",$I$92,IF($C74="MH",$I$93,$I$91))*#REF!</f>
        <v>#REF!</v>
      </c>
      <c r="P74" s="83" t="e">
        <f t="shared" si="129"/>
        <v>#REF!</v>
      </c>
      <c r="Q74" s="217" t="e">
        <f t="shared" si="130"/>
        <v>#REF!</v>
      </c>
      <c r="R74" s="218"/>
      <c r="S74" s="70">
        <v>0.4</v>
      </c>
      <c r="T74" s="71" t="e">
        <f>(SUMIF(#REF!,$A74,#REF!)/60)</f>
        <v>#REF!</v>
      </c>
      <c r="U74" s="71" t="e">
        <f>S74*IF($C74="TA io",$I$92,IF($C74="MH",$I$93,$I$91))*#REF!</f>
        <v>#REF!</v>
      </c>
      <c r="V74" s="83" t="e">
        <f t="shared" si="131"/>
        <v>#REF!</v>
      </c>
      <c r="W74" s="217" t="e">
        <f t="shared" si="132"/>
        <v>#REF!</v>
      </c>
      <c r="X74" s="70">
        <v>0.2</v>
      </c>
      <c r="Y74" s="71" t="e">
        <f>(SUMIF(#REF!,$A74,#REF!)/60)</f>
        <v>#REF!</v>
      </c>
      <c r="Z74" s="71" t="e">
        <f>X74*IF($C74="TA io",$I$92,IF($C74="MH",$I$93,$I$91))*#REF!</f>
        <v>#REF!</v>
      </c>
      <c r="AA74" s="70">
        <v>0.2</v>
      </c>
      <c r="AB74" s="71" t="e">
        <f>(SUMIF(#REF!,$A74,#REF!)/60)</f>
        <v>#REF!</v>
      </c>
      <c r="AC74" s="71" t="e">
        <f>AA74*IF($C74="TA io",$I$92,IF($C74="MH",$I$93,$I$91))*#REF!</f>
        <v>#REF!</v>
      </c>
      <c r="AD74" s="70">
        <v>0.2</v>
      </c>
      <c r="AE74" s="89" t="e">
        <f>(SUMIF(#REF!,$A74,#REF!)/60)</f>
        <v>#REF!</v>
      </c>
      <c r="AF74" s="168" t="e">
        <f>AD74*IF($C74="TA io",$I$92,IF($C74="MH",$I$93,$I$91))*#REF!</f>
        <v>#REF!</v>
      </c>
      <c r="AG74" s="70">
        <v>0.2</v>
      </c>
      <c r="AH74" s="71" t="e">
        <f>(SUMIF(#REF!,$A74,#REF!)/60)</f>
        <v>#REF!</v>
      </c>
      <c r="AI74" s="71" t="e">
        <f>AG74*IF($C74="TA io",$I$92,IF($C74="MH",$I$93,$I$91))*#REF!</f>
        <v>#REF!</v>
      </c>
      <c r="AJ74" s="88">
        <v>0</v>
      </c>
      <c r="AK74" s="71" t="e">
        <f>(SUMIF(#REF!,$A74,#REF!)/60)</f>
        <v>#REF!</v>
      </c>
      <c r="AL74" s="71" t="e">
        <f>AJ74*IF($C74="TA io",$I$92,IF($C74="MH",$I$93,$I$91))*#REF!</f>
        <v>#REF!</v>
      </c>
      <c r="AM74" s="88">
        <v>0.1</v>
      </c>
      <c r="AN74" s="71" t="e">
        <f>(SUMIF(#REF!,$A74,#REF!)/60)</f>
        <v>#REF!</v>
      </c>
      <c r="AO74" s="71" t="e">
        <f>AM74*IF($C74="TA io",$I$92,IF($C74="MH",$I$93,$I$91))*#REF!</f>
        <v>#REF!</v>
      </c>
      <c r="AP74" s="88">
        <v>0.1</v>
      </c>
      <c r="AQ74" s="71" t="e">
        <f>(SUMIF(#REF!,$A74,#REF!)/60)</f>
        <v>#REF!</v>
      </c>
      <c r="AR74" s="71" t="e">
        <f>AP74*IF($C74="TA io",$I$92,IF($C74="MH",$I$93,$I$91))*#REF!</f>
        <v>#REF!</v>
      </c>
      <c r="AS74" s="216">
        <v>0.2</v>
      </c>
      <c r="AT74" s="70" t="e">
        <f>(SUMIF(#REF!,$A74,#REF!)/60)</f>
        <v>#REF!</v>
      </c>
      <c r="AU74" s="71" t="e">
        <f>AS74*IF($C74="TA io",$I$92,IF($C74="MH",$I$93,$I$91))*#REF!</f>
        <v>#REF!</v>
      </c>
      <c r="AV74" s="70">
        <v>0.2</v>
      </c>
      <c r="AW74" s="71" t="e">
        <f>(SUMIF(#REF!,$A74,#REF!)/60)</f>
        <v>#REF!</v>
      </c>
      <c r="AX74" s="71" t="e">
        <f>AV74*IF($C74="TA io",$I$92,IF($C74="MH",$I$93,$I$91))*#REF!</f>
        <v>#REF!</v>
      </c>
      <c r="AY74" s="119" t="e">
        <f t="shared" si="133"/>
        <v>#REF!</v>
      </c>
      <c r="AZ74" s="210" t="e">
        <f t="shared" si="134"/>
        <v>#REF!</v>
      </c>
      <c r="BA74" s="174" t="e">
        <f t="shared" si="135"/>
        <v>#REF!</v>
      </c>
      <c r="BB74" s="174" t="e">
        <f t="shared" si="136"/>
        <v>#REF!</v>
      </c>
      <c r="BC74" s="104" t="e">
        <f t="shared" si="2"/>
        <v>#REF!</v>
      </c>
      <c r="BD74" s="105" t="e">
        <f t="shared" si="137"/>
        <v>#REF!</v>
      </c>
    </row>
    <row r="75" spans="1:56" ht="15.75" customHeight="1" x14ac:dyDescent="0.25">
      <c r="A75" s="80" t="s">
        <v>584</v>
      </c>
      <c r="B75" s="68" t="s">
        <v>597</v>
      </c>
      <c r="C75" s="68" t="s">
        <v>135</v>
      </c>
      <c r="D75" s="68" t="s">
        <v>135</v>
      </c>
      <c r="E75" s="69" t="s">
        <v>135</v>
      </c>
      <c r="F75" s="211" t="e">
        <f t="shared" si="126"/>
        <v>#REF!</v>
      </c>
      <c r="G75" s="70">
        <v>0.4</v>
      </c>
      <c r="H75" s="71" t="e">
        <f>(SUMIF(#REF!,$A75,#REF!)/60)</f>
        <v>#REF!</v>
      </c>
      <c r="I75" s="71" t="e">
        <f>G75*IF($C75="TA io",$I$92,IF($C75="MH",$I$93,$I$91))*#REF!</f>
        <v>#REF!</v>
      </c>
      <c r="J75" s="71" t="e">
        <f t="shared" si="127"/>
        <v>#REF!</v>
      </c>
      <c r="K75" s="218" t="e">
        <f t="shared" si="128"/>
        <v>#REF!</v>
      </c>
      <c r="L75" s="218"/>
      <c r="M75" s="88">
        <v>0.4</v>
      </c>
      <c r="N75" s="83" t="e">
        <f>(SUMIF(#REF!,$A75,#REF!)/60)</f>
        <v>#REF!</v>
      </c>
      <c r="O75" s="83" t="e">
        <f>M75*IF($C75="TA io",$I$92,IF($C75="MH",$I$93,$I$91))*#REF!</f>
        <v>#REF!</v>
      </c>
      <c r="P75" s="83" t="e">
        <f t="shared" si="129"/>
        <v>#REF!</v>
      </c>
      <c r="Q75" s="217" t="e">
        <f t="shared" si="130"/>
        <v>#REF!</v>
      </c>
      <c r="R75" s="218"/>
      <c r="S75" s="88">
        <v>0.4</v>
      </c>
      <c r="T75" s="71" t="e">
        <f>(SUMIF(#REF!,$A75,#REF!)/60)</f>
        <v>#REF!</v>
      </c>
      <c r="U75" s="71" t="e">
        <f>S75*IF($C75="TA io",$I$92,IF($C75="MH",$I$93,$I$91))*#REF!</f>
        <v>#REF!</v>
      </c>
      <c r="V75" s="83" t="e">
        <f t="shared" si="131"/>
        <v>#REF!</v>
      </c>
      <c r="W75" s="217" t="e">
        <f t="shared" si="132"/>
        <v>#REF!</v>
      </c>
      <c r="X75" s="88">
        <v>0.2</v>
      </c>
      <c r="Y75" s="71" t="e">
        <f>(SUMIF(#REF!,$A75,#REF!)/60)</f>
        <v>#REF!</v>
      </c>
      <c r="Z75" s="71" t="e">
        <f>X75*IF($C75="TA io",$I$92,IF($C75="MH",$I$93,$I$91))*#REF!</f>
        <v>#REF!</v>
      </c>
      <c r="AA75" s="88">
        <v>0.2</v>
      </c>
      <c r="AB75" s="71" t="e">
        <f>(SUMIF(#REF!,$A75,#REF!)/60)</f>
        <v>#REF!</v>
      </c>
      <c r="AC75" s="71" t="e">
        <f>AA75*IF($C75="TA io",$I$92,IF($C75="MH",$I$93,$I$91))*#REF!</f>
        <v>#REF!</v>
      </c>
      <c r="AD75" s="88">
        <v>0.2</v>
      </c>
      <c r="AE75" s="89" t="e">
        <f>(SUMIF(#REF!,$A75,#REF!)/60)</f>
        <v>#REF!</v>
      </c>
      <c r="AF75" s="168" t="e">
        <f>AD75*IF($C75="TA io",$I$92,IF($C75="MH",$I$93,$I$91))*#REF!</f>
        <v>#REF!</v>
      </c>
      <c r="AG75" s="88">
        <v>0.3</v>
      </c>
      <c r="AH75" s="71" t="e">
        <f>(SUMIF(#REF!,$A75,#REF!)/60)</f>
        <v>#REF!</v>
      </c>
      <c r="AI75" s="71" t="e">
        <f>AG75*IF($C75="TA io",$I$92,IF($C75="MH",$I$93,$I$91))*#REF!</f>
        <v>#REF!</v>
      </c>
      <c r="AJ75" s="88">
        <v>0.41</v>
      </c>
      <c r="AK75" s="71" t="e">
        <f>(SUMIF(#REF!,$A75,#REF!)/60)</f>
        <v>#REF!</v>
      </c>
      <c r="AL75" s="71" t="e">
        <f>AJ75*IF($C75="TA io",$I$92,IF($C75="MH",$I$93,$I$91))*#REF!</f>
        <v>#REF!</v>
      </c>
      <c r="AM75" s="88">
        <v>0.41</v>
      </c>
      <c r="AN75" s="71" t="e">
        <f>(SUMIF(#REF!,$A75,#REF!)/60)</f>
        <v>#REF!</v>
      </c>
      <c r="AO75" s="71" t="e">
        <f>AM75*IF($C75="TA io",$I$92,IF($C75="MH",$I$93,$I$91))*#REF!</f>
        <v>#REF!</v>
      </c>
      <c r="AP75" s="88">
        <v>0.41</v>
      </c>
      <c r="AQ75" s="71" t="e">
        <f>(SUMIF(#REF!,$A75,#REF!)/60)</f>
        <v>#REF!</v>
      </c>
      <c r="AR75" s="71" t="e">
        <f>AP75*IF($C75="TA io",$I$92,IF($C75="MH",$I$93,$I$91))*#REF!</f>
        <v>#REF!</v>
      </c>
      <c r="AS75" s="88">
        <v>0.41</v>
      </c>
      <c r="AT75" s="70" t="e">
        <f>(SUMIF(#REF!,$A75,#REF!)/60)</f>
        <v>#REF!</v>
      </c>
      <c r="AU75" s="71" t="e">
        <f>AS75*IF($C75="TA io",$I$92,IF($C75="MH",$I$93,$I$91))*#REF!</f>
        <v>#REF!</v>
      </c>
      <c r="AV75" s="70">
        <v>0.41</v>
      </c>
      <c r="AW75" s="71" t="e">
        <f>(SUMIF(#REF!,$A75,#REF!)/60)</f>
        <v>#REF!</v>
      </c>
      <c r="AX75" s="71" t="e">
        <f>AV75*IF($C75="TA io",$I$92,IF($C75="MH",$I$93,$I$91))*#REF!</f>
        <v>#REF!</v>
      </c>
      <c r="AY75" s="119" t="e">
        <f t="shared" si="133"/>
        <v>#REF!</v>
      </c>
      <c r="AZ75" s="210" t="e">
        <f t="shared" si="134"/>
        <v>#REF!</v>
      </c>
      <c r="BA75" s="174" t="e">
        <f t="shared" si="135"/>
        <v>#REF!</v>
      </c>
      <c r="BB75" s="174" t="e">
        <f t="shared" si="136"/>
        <v>#REF!</v>
      </c>
      <c r="BC75" s="104" t="e">
        <f t="shared" si="2"/>
        <v>#REF!</v>
      </c>
      <c r="BD75" s="105" t="e">
        <f t="shared" si="137"/>
        <v>#REF!</v>
      </c>
    </row>
    <row r="76" spans="1:56" ht="15.75" customHeight="1" x14ac:dyDescent="0.25">
      <c r="A76" s="80" t="s">
        <v>248</v>
      </c>
      <c r="B76" s="68" t="s">
        <v>250</v>
      </c>
      <c r="C76" s="68" t="s">
        <v>135</v>
      </c>
      <c r="D76" s="68" t="s">
        <v>135</v>
      </c>
      <c r="E76" s="69" t="s">
        <v>135</v>
      </c>
      <c r="F76" s="211" t="e">
        <f t="shared" si="126"/>
        <v>#REF!</v>
      </c>
      <c r="G76" s="70">
        <v>0.4</v>
      </c>
      <c r="H76" s="71" t="e">
        <f>(SUMIF(#REF!,$A76,#REF!)/60)</f>
        <v>#REF!</v>
      </c>
      <c r="I76" s="71" t="e">
        <f>G76*IF($C76="TA io",$I$92,IF($C76="MH",$I$93,$I$91))*#REF!</f>
        <v>#REF!</v>
      </c>
      <c r="J76" s="71" t="e">
        <f t="shared" si="127"/>
        <v>#REF!</v>
      </c>
      <c r="K76" s="218" t="e">
        <f t="shared" si="128"/>
        <v>#REF!</v>
      </c>
      <c r="L76" s="218" t="s">
        <v>1921</v>
      </c>
      <c r="M76" s="70">
        <v>0.4</v>
      </c>
      <c r="N76" s="83" t="e">
        <f>(SUMIF(#REF!,$A76,#REF!)/60)</f>
        <v>#REF!</v>
      </c>
      <c r="O76" s="83" t="e">
        <f>M76*IF($C76="TA io",$I$92,IF($C76="MH",$I$93,$I$91))*#REF!</f>
        <v>#REF!</v>
      </c>
      <c r="P76" s="83" t="e">
        <f t="shared" si="129"/>
        <v>#REF!</v>
      </c>
      <c r="Q76" s="217" t="e">
        <f t="shared" si="130"/>
        <v>#REF!</v>
      </c>
      <c r="R76" s="218"/>
      <c r="S76" s="70">
        <v>0.4</v>
      </c>
      <c r="T76" s="71" t="e">
        <f>(SUMIF(#REF!,$A76,#REF!)/60)</f>
        <v>#REF!</v>
      </c>
      <c r="U76" s="71" t="e">
        <f>S76*IF($C76="TA io",$I$92,IF($C76="MH",$I$93,$I$91))*#REF!</f>
        <v>#REF!</v>
      </c>
      <c r="V76" s="83" t="e">
        <f t="shared" si="131"/>
        <v>#REF!</v>
      </c>
      <c r="W76" s="217" t="e">
        <f t="shared" si="132"/>
        <v>#REF!</v>
      </c>
      <c r="X76" s="70">
        <v>0.4</v>
      </c>
      <c r="Y76" s="71" t="e">
        <f>(SUMIF(#REF!,$A76,#REF!)/60)</f>
        <v>#REF!</v>
      </c>
      <c r="Z76" s="71" t="e">
        <f>X76*IF($C76="TA io",$I$92,IF($C76="MH",$I$93,$I$91))*#REF!</f>
        <v>#REF!</v>
      </c>
      <c r="AA76" s="70">
        <v>0.4</v>
      </c>
      <c r="AB76" s="71" t="e">
        <f>(SUMIF(#REF!,$A76,#REF!)/60)</f>
        <v>#REF!</v>
      </c>
      <c r="AC76" s="71" t="e">
        <f>AA76*IF($C76="TA io",$I$92,IF($C76="MH",$I$93,$I$91))*#REF!</f>
        <v>#REF!</v>
      </c>
      <c r="AD76" s="70">
        <v>0.4</v>
      </c>
      <c r="AE76" s="89" t="e">
        <f>(SUMIF(#REF!,$A76,#REF!)/60)</f>
        <v>#REF!</v>
      </c>
      <c r="AF76" s="168" t="e">
        <f>AD76*IF($C76="TA io",$I$92,IF($C76="MH",$I$93,$I$91))*#REF!</f>
        <v>#REF!</v>
      </c>
      <c r="AG76" s="70">
        <v>0.4</v>
      </c>
      <c r="AH76" s="71" t="e">
        <f>(SUMIF(#REF!,$A76,#REF!)/60)</f>
        <v>#REF!</v>
      </c>
      <c r="AI76" s="71" t="e">
        <f>AG76*IF($C76="TA io",$I$92,IF($C76="MH",$I$93,$I$91))*#REF!</f>
        <v>#REF!</v>
      </c>
      <c r="AJ76" s="88">
        <v>0.4</v>
      </c>
      <c r="AK76" s="71" t="e">
        <f>(SUMIF(#REF!,$A76,#REF!)/60)</f>
        <v>#REF!</v>
      </c>
      <c r="AL76" s="71" t="e">
        <f>AJ76*IF($C76="TA io",$I$92,IF($C76="MH",$I$93,$I$91))*#REF!</f>
        <v>#REF!</v>
      </c>
      <c r="AM76" s="88">
        <v>0.4</v>
      </c>
      <c r="AN76" s="71" t="e">
        <f>(SUMIF(#REF!,$A76,#REF!)/60)</f>
        <v>#REF!</v>
      </c>
      <c r="AO76" s="71" t="e">
        <f>AM76*IF($C76="TA io",$I$92,IF($C76="MH",$I$93,$I$91))*#REF!</f>
        <v>#REF!</v>
      </c>
      <c r="AP76" s="88">
        <v>0.4</v>
      </c>
      <c r="AQ76" s="71" t="e">
        <f>(SUMIF(#REF!,$A76,#REF!)/60)</f>
        <v>#REF!</v>
      </c>
      <c r="AR76" s="71" t="e">
        <f>AP76*IF($C76="TA io",$I$92,IF($C76="MH",$I$93,$I$91))*#REF!</f>
        <v>#REF!</v>
      </c>
      <c r="AS76" s="88">
        <v>0.4</v>
      </c>
      <c r="AT76" s="70" t="e">
        <f>(SUMIF(#REF!,$A76,#REF!)/60)</f>
        <v>#REF!</v>
      </c>
      <c r="AU76" s="71" t="e">
        <f>AS76*IF($C76="TA io",$I$92,IF($C76="MH",$I$93,$I$91))*#REF!</f>
        <v>#REF!</v>
      </c>
      <c r="AV76" s="70">
        <v>0.4</v>
      </c>
      <c r="AW76" s="71" t="e">
        <f>(SUMIF(#REF!,$A76,#REF!)/60)</f>
        <v>#REF!</v>
      </c>
      <c r="AX76" s="71" t="e">
        <f>AV76*IF($C76="TA io",$I$92,IF($C76="MH",$I$93,$I$91))*#REF!</f>
        <v>#REF!</v>
      </c>
      <c r="AY76" s="119" t="e">
        <f t="shared" si="133"/>
        <v>#REF!</v>
      </c>
      <c r="AZ76" s="210" t="e">
        <f t="shared" si="134"/>
        <v>#REF!</v>
      </c>
      <c r="BA76" s="174" t="e">
        <f t="shared" si="135"/>
        <v>#REF!</v>
      </c>
      <c r="BB76" s="174" t="e">
        <f t="shared" si="136"/>
        <v>#REF!</v>
      </c>
      <c r="BC76" s="104" t="e">
        <f t="shared" si="2"/>
        <v>#REF!</v>
      </c>
      <c r="BD76" s="105" t="e">
        <f t="shared" si="137"/>
        <v>#REF!</v>
      </c>
    </row>
    <row r="77" spans="1:56" ht="15.75" customHeight="1" x14ac:dyDescent="0.25">
      <c r="A77" s="80" t="s">
        <v>151</v>
      </c>
      <c r="B77" s="68" t="s">
        <v>189</v>
      </c>
      <c r="C77" s="68" t="s">
        <v>135</v>
      </c>
      <c r="D77" s="68" t="s">
        <v>135</v>
      </c>
      <c r="E77" s="69" t="s">
        <v>135</v>
      </c>
      <c r="F77" s="211" t="e">
        <f t="shared" si="126"/>
        <v>#REF!</v>
      </c>
      <c r="G77" s="70">
        <v>0.1</v>
      </c>
      <c r="H77" s="71" t="e">
        <f>(SUMIF(#REF!,$A77,#REF!)/60)</f>
        <v>#REF!</v>
      </c>
      <c r="I77" s="71" t="e">
        <f>G77*IF($C77="TA io",$I$92,IF($C77="MH",$I$93,$I$91))*#REF!</f>
        <v>#REF!</v>
      </c>
      <c r="J77" s="71" t="e">
        <f t="shared" si="127"/>
        <v>#REF!</v>
      </c>
      <c r="K77" s="218" t="e">
        <f t="shared" si="128"/>
        <v>#REF!</v>
      </c>
      <c r="L77" s="218"/>
      <c r="M77" s="70">
        <v>0.1</v>
      </c>
      <c r="N77" s="83" t="e">
        <f>(SUMIF(#REF!,$A77,#REF!)/60)</f>
        <v>#REF!</v>
      </c>
      <c r="O77" s="83" t="e">
        <f>M77*IF($C77="TA io",$I$92,IF($C77="MH",$I$93,$I$91))*#REF!</f>
        <v>#REF!</v>
      </c>
      <c r="P77" s="83" t="e">
        <f t="shared" si="129"/>
        <v>#REF!</v>
      </c>
      <c r="Q77" s="217" t="e">
        <f t="shared" si="130"/>
        <v>#REF!</v>
      </c>
      <c r="R77" s="218"/>
      <c r="S77" s="70">
        <v>0.1</v>
      </c>
      <c r="T77" s="71" t="e">
        <f>(SUMIF(#REF!,$A77,#REF!)/60)</f>
        <v>#REF!</v>
      </c>
      <c r="U77" s="71" t="e">
        <f>S77*IF($C77="TA io",$I$92,IF($C77="MH",$I$93,$I$91))*#REF!</f>
        <v>#REF!</v>
      </c>
      <c r="V77" s="83" t="e">
        <f t="shared" si="131"/>
        <v>#REF!</v>
      </c>
      <c r="W77" s="217" t="e">
        <f t="shared" si="132"/>
        <v>#REF!</v>
      </c>
      <c r="X77" s="70">
        <v>0.1</v>
      </c>
      <c r="Y77" s="71" t="e">
        <f>(SUMIF(#REF!,$A77,#REF!)/60)</f>
        <v>#REF!</v>
      </c>
      <c r="Z77" s="71" t="e">
        <f>X77*IF($C77="TA io",$I$92,IF($C77="MH",$I$93,$I$91))*#REF!</f>
        <v>#REF!</v>
      </c>
      <c r="AA77" s="70">
        <v>0.1</v>
      </c>
      <c r="AB77" s="71" t="e">
        <f>(SUMIF(#REF!,$A77,#REF!)/60)</f>
        <v>#REF!</v>
      </c>
      <c r="AC77" s="71" t="e">
        <f>AA77*IF($C77="TA io",$I$92,IF($C77="MH",$I$93,$I$91))*#REF!</f>
        <v>#REF!</v>
      </c>
      <c r="AD77" s="70">
        <v>0.1</v>
      </c>
      <c r="AE77" s="89" t="e">
        <f>(SUMIF(#REF!,$A77,#REF!)/60)</f>
        <v>#REF!</v>
      </c>
      <c r="AF77" s="168" t="e">
        <f>AD77*IF($C77="TA io",$I$92,IF($C77="MH",$I$93,$I$91))*#REF!</f>
        <v>#REF!</v>
      </c>
      <c r="AG77" s="70">
        <v>0.1</v>
      </c>
      <c r="AH77" s="71" t="e">
        <f>(SUMIF(#REF!,$A77,#REF!)/60)</f>
        <v>#REF!</v>
      </c>
      <c r="AI77" s="71" t="e">
        <f>AG77*IF($C77="TA io",$I$92,IF($C77="MH",$I$93,$I$91))*#REF!</f>
        <v>#REF!</v>
      </c>
      <c r="AJ77" s="88">
        <v>0.1</v>
      </c>
      <c r="AK77" s="71" t="e">
        <f>(SUMIF(#REF!,$A77,#REF!)/60)</f>
        <v>#REF!</v>
      </c>
      <c r="AL77" s="71" t="e">
        <f>AJ77*IF($C77="TA io",$I$92,IF($C77="MH",$I$93,$I$91))*#REF!</f>
        <v>#REF!</v>
      </c>
      <c r="AM77" s="88">
        <v>0.1</v>
      </c>
      <c r="AN77" s="71" t="e">
        <f>(SUMIF(#REF!,$A77,#REF!)/60)</f>
        <v>#REF!</v>
      </c>
      <c r="AO77" s="71" t="e">
        <f>AM77*IF($C77="TA io",$I$92,IF($C77="MH",$I$93,$I$91))*#REF!</f>
        <v>#REF!</v>
      </c>
      <c r="AP77" s="88">
        <v>0.1</v>
      </c>
      <c r="AQ77" s="71" t="e">
        <f>(SUMIF(#REF!,$A77,#REF!)/60)</f>
        <v>#REF!</v>
      </c>
      <c r="AR77" s="71" t="e">
        <f>AP77*IF($C77="TA io",$I$92,IF($C77="MH",$I$93,$I$91))*#REF!</f>
        <v>#REF!</v>
      </c>
      <c r="AS77" s="88">
        <v>0.1</v>
      </c>
      <c r="AT77" s="70" t="e">
        <f>(SUMIF(#REF!,$A77,#REF!)/60)</f>
        <v>#REF!</v>
      </c>
      <c r="AU77" s="71" t="e">
        <f>AS77*IF($C77="TA io",$I$92,IF($C77="MH",$I$93,$I$91))*#REF!</f>
        <v>#REF!</v>
      </c>
      <c r="AV77" s="70">
        <v>0.1</v>
      </c>
      <c r="AW77" s="71" t="e">
        <f>(SUMIF(#REF!,$A77,#REF!)/60)</f>
        <v>#REF!</v>
      </c>
      <c r="AX77" s="71" t="e">
        <f>AV77*IF($C77="TA io",$I$92,IF($C77="MH",$I$93,$I$91))*#REF!</f>
        <v>#REF!</v>
      </c>
      <c r="AY77" s="119" t="e">
        <f t="shared" si="133"/>
        <v>#REF!</v>
      </c>
      <c r="AZ77" s="210" t="e">
        <f t="shared" si="134"/>
        <v>#REF!</v>
      </c>
      <c r="BA77" s="174" t="e">
        <f t="shared" si="135"/>
        <v>#REF!</v>
      </c>
      <c r="BB77" s="174" t="e">
        <f t="shared" si="136"/>
        <v>#REF!</v>
      </c>
      <c r="BC77" s="104" t="e">
        <f t="shared" ref="BC77" si="143">+BA77-BB77</f>
        <v>#REF!</v>
      </c>
      <c r="BD77" s="105" t="e">
        <f t="shared" si="137"/>
        <v>#REF!</v>
      </c>
    </row>
    <row r="78" spans="1:56" ht="15.75" customHeight="1" x14ac:dyDescent="0.25">
      <c r="A78" s="80"/>
      <c r="B78" s="68" t="s">
        <v>1854</v>
      </c>
      <c r="C78" s="68" t="s">
        <v>135</v>
      </c>
      <c r="D78" s="68" t="s">
        <v>135</v>
      </c>
      <c r="E78" s="69" t="s">
        <v>135</v>
      </c>
      <c r="F78" s="211" t="e">
        <f t="shared" si="126"/>
        <v>#REF!</v>
      </c>
      <c r="G78" s="70"/>
      <c r="H78" s="71">
        <v>6</v>
      </c>
      <c r="I78" s="71" t="e">
        <f>G78*IF($C78="TA io",$I$92,IF($C78="MH",$I$93,$I$91))*#REF!</f>
        <v>#REF!</v>
      </c>
      <c r="J78" s="71" t="e">
        <f t="shared" si="127"/>
        <v>#REF!</v>
      </c>
      <c r="K78" s="218" t="e">
        <f t="shared" si="128"/>
        <v>#REF!</v>
      </c>
      <c r="L78" s="218"/>
      <c r="M78" s="70"/>
      <c r="N78" s="83">
        <v>6.4166670000000003</v>
      </c>
      <c r="O78" s="83" t="e">
        <f>M78*IF($C78="TA io",$I$92,IF($C78="MH",$I$93,$I$91))*#REF!</f>
        <v>#REF!</v>
      </c>
      <c r="P78" s="83" t="e">
        <f t="shared" si="129"/>
        <v>#REF!</v>
      </c>
      <c r="Q78" s="217" t="e">
        <f t="shared" si="130"/>
        <v>#REF!</v>
      </c>
      <c r="R78" s="218"/>
      <c r="S78" s="70"/>
      <c r="T78" s="71">
        <v>26.42</v>
      </c>
      <c r="U78" s="71" t="e">
        <f>S78*IF($C78="TA io",$I$92,IF($C78="MH",$I$93,$I$91))*#REF!</f>
        <v>#REF!</v>
      </c>
      <c r="V78" s="83" t="e">
        <f t="shared" si="131"/>
        <v>#REF!</v>
      </c>
      <c r="W78" s="217" t="e">
        <f t="shared" si="132"/>
        <v>#REF!</v>
      </c>
      <c r="X78" s="70"/>
      <c r="Y78" s="71" t="e">
        <f>(SUMIF(#REF!,$A78,#REF!)/60)</f>
        <v>#REF!</v>
      </c>
      <c r="Z78" s="71" t="e">
        <f>X78*IF($C78="TA io",$I$92,IF($C78="MH",$I$93,$I$91))*#REF!</f>
        <v>#REF!</v>
      </c>
      <c r="AA78" s="70"/>
      <c r="AB78" s="71" t="e">
        <f>(SUMIF(#REF!,$A78,#REF!)/60)</f>
        <v>#REF!</v>
      </c>
      <c r="AC78" s="71" t="e">
        <f>AA78*IF($C78="TA io",$I$92,IF($C78="MH",$I$93,$I$91))*#REF!</f>
        <v>#REF!</v>
      </c>
      <c r="AD78" s="70"/>
      <c r="AE78" s="89"/>
      <c r="AF78" s="168" t="e">
        <f>AD78*IF($C78="TA io",$I$92,IF($C78="MH",$I$93,$I$91))*#REF!</f>
        <v>#REF!</v>
      </c>
      <c r="AG78" s="70"/>
      <c r="AH78" s="71"/>
      <c r="AI78" s="71" t="e">
        <f>AG78*IF($C78="TA io",$I$92,IF($C78="MH",$I$93,$I$91))*#REF!</f>
        <v>#REF!</v>
      </c>
      <c r="AJ78" s="88"/>
      <c r="AK78" s="71"/>
      <c r="AL78" s="71" t="e">
        <f>AJ78*IF($C78="TA io",$I$92,IF($C78="MH",$I$93,$I$91))*#REF!</f>
        <v>#REF!</v>
      </c>
      <c r="AM78" s="88"/>
      <c r="AN78" s="71"/>
      <c r="AO78" s="71" t="e">
        <f>AM78*IF($C78="TA io",$I$92,IF($C78="MH",$I$93,$I$91))*#REF!</f>
        <v>#REF!</v>
      </c>
      <c r="AP78" s="88"/>
      <c r="AQ78" s="71"/>
      <c r="AR78" s="71" t="e">
        <f>AP78*IF($C78="TA io",$I$92,IF($C78="MH",$I$93,$I$91))*#REF!</f>
        <v>#REF!</v>
      </c>
      <c r="AS78" s="88"/>
      <c r="AT78" s="70"/>
      <c r="AU78" s="71" t="e">
        <f>AS78*IF($C78="TA io",$I$92,IF($C78="MH",$I$93,$I$91))*#REF!</f>
        <v>#REF!</v>
      </c>
      <c r="AV78" s="70"/>
      <c r="AW78" s="71"/>
      <c r="AX78" s="71" t="e">
        <f>AV78*IF($C78="TA io",$I$92,IF($C78="MH",$I$93,$I$91))*#REF!</f>
        <v>#REF!</v>
      </c>
      <c r="AY78" s="119" t="e">
        <f t="shared" si="133"/>
        <v>#REF!</v>
      </c>
      <c r="AZ78" s="210"/>
      <c r="BA78" s="174">
        <f t="shared" si="135"/>
        <v>38.836667000000006</v>
      </c>
      <c r="BB78" s="174" t="e">
        <f t="shared" si="136"/>
        <v>#REF!</v>
      </c>
      <c r="BC78" s="104" t="e">
        <f t="shared" si="2"/>
        <v>#REF!</v>
      </c>
      <c r="BD78" s="105"/>
    </row>
    <row r="79" spans="1:56" ht="15.75" customHeight="1" x14ac:dyDescent="0.25">
      <c r="A79" s="80"/>
      <c r="B79" s="68"/>
      <c r="C79" s="68"/>
      <c r="D79" s="68"/>
      <c r="E79" s="69"/>
      <c r="F79" s="209"/>
      <c r="G79" s="242">
        <f>SUM(G67:G78)</f>
        <v>4.15482</v>
      </c>
      <c r="H79" s="243" t="e">
        <f>SUM(H67:H78)</f>
        <v>#REF!</v>
      </c>
      <c r="I79" s="243" t="e">
        <f>SUM(I67:I78)</f>
        <v>#REF!</v>
      </c>
      <c r="J79" s="243" t="e">
        <f t="shared" si="127"/>
        <v>#REF!</v>
      </c>
      <c r="K79" s="244" t="e">
        <f t="shared" si="128"/>
        <v>#REF!</v>
      </c>
      <c r="L79" s="244"/>
      <c r="M79" s="242">
        <f t="shared" ref="M79:AX79" si="144">SUM(M67:M78)</f>
        <v>4.1500000000000004</v>
      </c>
      <c r="N79" s="243" t="e">
        <f t="shared" si="144"/>
        <v>#REF!</v>
      </c>
      <c r="O79" s="243" t="e">
        <f t="shared" si="144"/>
        <v>#REF!</v>
      </c>
      <c r="P79" s="243" t="e">
        <f t="shared" ref="P79" si="145">+N79-O79</f>
        <v>#REF!</v>
      </c>
      <c r="Q79" s="244" t="e">
        <f t="shared" ref="Q79" si="146">+P79/O79</f>
        <v>#REF!</v>
      </c>
      <c r="R79" s="244"/>
      <c r="S79" s="242">
        <f t="shared" si="144"/>
        <v>3.9499999999999997</v>
      </c>
      <c r="T79" s="243" t="e">
        <f t="shared" si="144"/>
        <v>#REF!</v>
      </c>
      <c r="U79" s="243" t="e">
        <f t="shared" si="144"/>
        <v>#REF!</v>
      </c>
      <c r="V79" s="243" t="e">
        <f t="shared" si="131"/>
        <v>#REF!</v>
      </c>
      <c r="W79" s="244" t="e">
        <f t="shared" si="132"/>
        <v>#REF!</v>
      </c>
      <c r="X79" s="242">
        <f t="shared" si="144"/>
        <v>3.9500000000000006</v>
      </c>
      <c r="Y79" s="243" t="e">
        <f t="shared" si="144"/>
        <v>#REF!</v>
      </c>
      <c r="Z79" s="243" t="e">
        <f t="shared" si="144"/>
        <v>#REF!</v>
      </c>
      <c r="AA79" s="242">
        <f t="shared" si="144"/>
        <v>3.9500000000000006</v>
      </c>
      <c r="AB79" s="243" t="e">
        <f t="shared" si="144"/>
        <v>#REF!</v>
      </c>
      <c r="AC79" s="243" t="e">
        <f t="shared" si="144"/>
        <v>#REF!</v>
      </c>
      <c r="AD79" s="242">
        <f t="shared" si="144"/>
        <v>3.9500000000000006</v>
      </c>
      <c r="AE79" s="245" t="e">
        <f t="shared" si="144"/>
        <v>#REF!</v>
      </c>
      <c r="AF79" s="246" t="e">
        <f t="shared" si="144"/>
        <v>#REF!</v>
      </c>
      <c r="AG79" s="242">
        <f t="shared" si="144"/>
        <v>4.05</v>
      </c>
      <c r="AH79" s="243" t="e">
        <f t="shared" si="144"/>
        <v>#REF!</v>
      </c>
      <c r="AI79" s="243" t="e">
        <f t="shared" si="144"/>
        <v>#REF!</v>
      </c>
      <c r="AJ79" s="247">
        <f t="shared" si="144"/>
        <v>3.9600000000000004</v>
      </c>
      <c r="AK79" s="243" t="e">
        <f t="shared" si="144"/>
        <v>#REF!</v>
      </c>
      <c r="AL79" s="243" t="e">
        <f t="shared" si="144"/>
        <v>#REF!</v>
      </c>
      <c r="AM79" s="247">
        <f t="shared" si="144"/>
        <v>4.0600000000000005</v>
      </c>
      <c r="AN79" s="243" t="e">
        <f t="shared" si="144"/>
        <v>#REF!</v>
      </c>
      <c r="AO79" s="243" t="e">
        <f t="shared" si="144"/>
        <v>#REF!</v>
      </c>
      <c r="AP79" s="247">
        <f t="shared" si="144"/>
        <v>4.0600000000000005</v>
      </c>
      <c r="AQ79" s="243" t="e">
        <f t="shared" si="144"/>
        <v>#REF!</v>
      </c>
      <c r="AR79" s="243" t="e">
        <f t="shared" si="144"/>
        <v>#REF!</v>
      </c>
      <c r="AS79" s="247">
        <f t="shared" si="144"/>
        <v>4.16</v>
      </c>
      <c r="AT79" s="242" t="e">
        <f t="shared" si="144"/>
        <v>#REF!</v>
      </c>
      <c r="AU79" s="243" t="e">
        <f t="shared" si="144"/>
        <v>#REF!</v>
      </c>
      <c r="AV79" s="242">
        <f t="shared" si="144"/>
        <v>4.16</v>
      </c>
      <c r="AW79" s="243" t="e">
        <f t="shared" si="144"/>
        <v>#REF!</v>
      </c>
      <c r="AX79" s="243" t="e">
        <f t="shared" si="144"/>
        <v>#REF!</v>
      </c>
      <c r="AY79" s="119" t="e">
        <f t="shared" si="133"/>
        <v>#REF!</v>
      </c>
      <c r="AZ79" s="210" t="e">
        <f t="shared" ref="AZ79" si="147">+AY79/AX79</f>
        <v>#REF!</v>
      </c>
      <c r="BA79" s="248" t="e">
        <f>SUM(BA67:BA78)</f>
        <v>#REF!</v>
      </c>
      <c r="BB79" s="248" t="e">
        <f>SUM(BB67:BB78)</f>
        <v>#REF!</v>
      </c>
      <c r="BC79" s="245" t="e">
        <f>SUM(BC67:BC78)</f>
        <v>#REF!</v>
      </c>
      <c r="BD79" s="105" t="e">
        <f t="shared" si="137"/>
        <v>#REF!</v>
      </c>
    </row>
    <row r="80" spans="1:56" ht="15.75" customHeight="1" x14ac:dyDescent="0.25">
      <c r="A80" s="80"/>
      <c r="B80" s="126"/>
      <c r="C80" s="126"/>
      <c r="D80" s="126"/>
      <c r="E80" s="127"/>
      <c r="F80" s="250" t="e">
        <f>SUM(F4:F79)</f>
        <v>#REF!</v>
      </c>
      <c r="G80" s="251">
        <f>+G79+G65+G58+G42+G36+G34+G26+G11</f>
        <v>17.568619999999999</v>
      </c>
      <c r="H80" s="252" t="e">
        <f>+H79+H65+H58+H42+H36+H34+H26+H11</f>
        <v>#REF!</v>
      </c>
      <c r="I80" s="252" t="e">
        <f>+I79+I65+I58+I42+I36+I34+I26+I11</f>
        <v>#REF!</v>
      </c>
      <c r="J80" s="252" t="e">
        <f>+H80-I80</f>
        <v>#REF!</v>
      </c>
      <c r="K80" s="253" t="e">
        <f>+J80/I80</f>
        <v>#REF!</v>
      </c>
      <c r="L80" s="253"/>
      <c r="M80" s="251">
        <f t="shared" ref="M80:AG80" si="148">+M79+M65+M58+M42+M36+M34+M26+M11</f>
        <v>18.1188</v>
      </c>
      <c r="N80" s="252" t="e">
        <f t="shared" si="148"/>
        <v>#REF!</v>
      </c>
      <c r="O80" s="252" t="e">
        <f t="shared" si="148"/>
        <v>#REF!</v>
      </c>
      <c r="P80" s="252" t="e">
        <f>+N80-O80</f>
        <v>#REF!</v>
      </c>
      <c r="Q80" s="253" t="e">
        <f>+P80/O80</f>
        <v>#REF!</v>
      </c>
      <c r="R80" s="253"/>
      <c r="S80" s="251">
        <f t="shared" si="148"/>
        <v>18.123799999999999</v>
      </c>
      <c r="T80" s="252" t="e">
        <f t="shared" si="148"/>
        <v>#REF!</v>
      </c>
      <c r="U80" s="252" t="e">
        <f t="shared" si="148"/>
        <v>#REF!</v>
      </c>
      <c r="V80" s="252" t="e">
        <f>+T80-U80</f>
        <v>#REF!</v>
      </c>
      <c r="W80" s="253" t="e">
        <f>+V80/U80</f>
        <v>#REF!</v>
      </c>
      <c r="X80" s="251">
        <f t="shared" si="148"/>
        <v>18.518799999999999</v>
      </c>
      <c r="Y80" s="252" t="e">
        <f t="shared" si="148"/>
        <v>#REF!</v>
      </c>
      <c r="Z80" s="252" t="e">
        <f t="shared" si="148"/>
        <v>#REF!</v>
      </c>
      <c r="AA80" s="251">
        <f t="shared" si="148"/>
        <v>19.1188</v>
      </c>
      <c r="AB80" s="252" t="e">
        <f t="shared" si="148"/>
        <v>#REF!</v>
      </c>
      <c r="AC80" s="252" t="e">
        <f t="shared" si="148"/>
        <v>#REF!</v>
      </c>
      <c r="AD80" s="251">
        <f t="shared" si="148"/>
        <v>19.318200000000001</v>
      </c>
      <c r="AE80" s="254" t="e">
        <f t="shared" si="148"/>
        <v>#REF!</v>
      </c>
      <c r="AF80" s="254" t="e">
        <f t="shared" si="148"/>
        <v>#REF!</v>
      </c>
      <c r="AG80" s="251">
        <f t="shared" si="148"/>
        <v>19.6082</v>
      </c>
      <c r="AH80" s="252" t="e">
        <f>+AH11+AH26+AH34+AH36+AH42+AH58+AH65+AH79</f>
        <v>#REF!</v>
      </c>
      <c r="AI80" s="252" t="e">
        <f t="shared" ref="AI80:AX80" si="149">+AI79+AI65+AI58+AI42+AI36+AI34+AI26+AI11</f>
        <v>#REF!</v>
      </c>
      <c r="AJ80" s="251">
        <f t="shared" si="149"/>
        <v>19.525000000000002</v>
      </c>
      <c r="AK80" s="252" t="e">
        <f t="shared" si="149"/>
        <v>#REF!</v>
      </c>
      <c r="AL80" s="252" t="e">
        <f t="shared" si="149"/>
        <v>#REF!</v>
      </c>
      <c r="AM80" s="251">
        <f t="shared" si="149"/>
        <v>19.675000000000001</v>
      </c>
      <c r="AN80" s="252" t="e">
        <f t="shared" si="149"/>
        <v>#REF!</v>
      </c>
      <c r="AO80" s="252" t="e">
        <f t="shared" si="149"/>
        <v>#REF!</v>
      </c>
      <c r="AP80" s="251">
        <f t="shared" si="149"/>
        <v>20.015000000000001</v>
      </c>
      <c r="AQ80" s="252" t="e">
        <f t="shared" si="149"/>
        <v>#REF!</v>
      </c>
      <c r="AR80" s="252" t="e">
        <f t="shared" si="149"/>
        <v>#REF!</v>
      </c>
      <c r="AS80" s="251">
        <f t="shared" si="149"/>
        <v>20.114999999999998</v>
      </c>
      <c r="AT80" s="252" t="e">
        <f t="shared" si="149"/>
        <v>#REF!</v>
      </c>
      <c r="AU80" s="252" t="e">
        <f t="shared" si="149"/>
        <v>#REF!</v>
      </c>
      <c r="AV80" s="251">
        <f t="shared" si="149"/>
        <v>20.114999999999998</v>
      </c>
      <c r="AW80" s="251" t="e">
        <f t="shared" si="149"/>
        <v>#REF!</v>
      </c>
      <c r="AX80" s="251" t="e">
        <f t="shared" si="149"/>
        <v>#REF!</v>
      </c>
      <c r="AY80" s="255" t="e">
        <f>+AW80-AX80</f>
        <v>#REF!</v>
      </c>
      <c r="AZ80" s="256" t="e">
        <f>+AY80/AX80</f>
        <v>#REF!</v>
      </c>
      <c r="BA80" s="257" t="e">
        <f>+BA79+BA65+BA58+BA42+BA36+BA34+BA26+BA11</f>
        <v>#REF!</v>
      </c>
      <c r="BB80" s="257" t="e">
        <f>+BB79+BB65+BB58+BB42+BB36+BB34+BB26+BB11</f>
        <v>#REF!</v>
      </c>
      <c r="BC80" s="252" t="e">
        <f>+BA80-BB80</f>
        <v>#REF!</v>
      </c>
      <c r="BD80" s="258" t="e">
        <f>+BC80/BB80</f>
        <v>#REF!</v>
      </c>
    </row>
    <row r="81" spans="1:56" ht="15.75" customHeight="1" x14ac:dyDescent="0.25">
      <c r="A81" s="80" t="s">
        <v>1940</v>
      </c>
      <c r="B81" s="68" t="s">
        <v>1939</v>
      </c>
      <c r="C81" s="68"/>
      <c r="D81" s="68"/>
      <c r="E81" s="69"/>
      <c r="F81" s="209"/>
      <c r="G81" s="88"/>
      <c r="H81" s="71"/>
      <c r="I81" s="71"/>
      <c r="J81" s="71"/>
      <c r="K81" s="218"/>
      <c r="L81" s="218"/>
      <c r="M81" s="88"/>
      <c r="N81" s="71"/>
      <c r="O81" s="71"/>
      <c r="P81" s="71"/>
      <c r="Q81" s="218"/>
      <c r="R81" s="218"/>
      <c r="S81" s="70"/>
      <c r="T81" s="71">
        <v>4.5</v>
      </c>
      <c r="U81" s="71"/>
      <c r="V81" s="71"/>
      <c r="W81" s="218"/>
      <c r="X81" s="70"/>
      <c r="Y81" s="71"/>
      <c r="Z81" s="71"/>
      <c r="AA81" s="88"/>
      <c r="AB81" s="71"/>
      <c r="AC81" s="71"/>
      <c r="AD81" s="88"/>
      <c r="AE81" s="168"/>
      <c r="AF81" s="168"/>
      <c r="AG81" s="88"/>
      <c r="AH81" s="71">
        <v>0</v>
      </c>
      <c r="AI81" s="71"/>
      <c r="AJ81" s="88"/>
      <c r="AK81" s="71"/>
      <c r="AL81" s="71"/>
      <c r="AM81" s="88"/>
      <c r="AN81" s="71"/>
      <c r="AO81" s="71"/>
      <c r="AP81" s="88"/>
      <c r="AQ81" s="71" t="e">
        <f>(SUMIF(#REF!,$A81,#REF!)/60)</f>
        <v>#REF!</v>
      </c>
      <c r="AR81" s="71"/>
      <c r="AS81" s="88"/>
      <c r="AT81" s="71"/>
      <c r="AU81" s="71"/>
      <c r="AV81" s="70"/>
      <c r="AW81" s="71"/>
      <c r="AX81" s="71"/>
      <c r="AY81" s="71"/>
      <c r="AZ81" s="259"/>
      <c r="BA81" s="174" t="e">
        <f>+H81+N81+T81+Y81+AB81+AE81+AH81+AK81+AN81+AQ81+AT81+AW81</f>
        <v>#REF!</v>
      </c>
      <c r="BB81" s="175"/>
      <c r="BC81" s="89"/>
      <c r="BD81" s="260"/>
    </row>
    <row r="82" spans="1:56" ht="15.75" customHeight="1" x14ac:dyDescent="0.25">
      <c r="A82" s="80" t="s">
        <v>85</v>
      </c>
      <c r="B82" s="68" t="s">
        <v>149</v>
      </c>
      <c r="C82" s="68"/>
      <c r="D82" s="68"/>
      <c r="E82" s="69"/>
      <c r="F82" s="209"/>
      <c r="G82" s="88">
        <v>0</v>
      </c>
      <c r="H82" s="70" t="e">
        <f>(SUMIF(#REF!,$A82,#REF!)/60)</f>
        <v>#REF!</v>
      </c>
      <c r="I82" s="70" t="e">
        <f>G82*IF($C82="TA io",$I$92,IF($C82="MH",$I$93,$I$91))*#REF!</f>
        <v>#REF!</v>
      </c>
      <c r="J82" s="70"/>
      <c r="K82" s="218"/>
      <c r="L82" s="218"/>
      <c r="M82" s="70"/>
      <c r="N82" s="70" t="e">
        <f>(SUMIF(#REF!,$A82,#REF!)/60)</f>
        <v>#REF!</v>
      </c>
      <c r="O82" s="70" t="e">
        <f>M82*IF($C82="TA io",$I$92,IF($C82="MH",$I$93,$I$91))*#REF!</f>
        <v>#REF!</v>
      </c>
      <c r="P82" s="70"/>
      <c r="Q82" s="218"/>
      <c r="R82" s="218"/>
      <c r="S82" s="70"/>
      <c r="T82" s="70" t="e">
        <f>(SUMIF(#REF!,$A82,#REF!)/60)</f>
        <v>#REF!</v>
      </c>
      <c r="U82" s="70" t="e">
        <f>S82*IF($C82="TA io",$I$92,IF($C82="MH",$I$93,$I$91))*#REF!</f>
        <v>#REF!</v>
      </c>
      <c r="V82" s="70"/>
      <c r="W82" s="218"/>
      <c r="X82" s="70"/>
      <c r="Y82" s="71" t="e">
        <f>(SUMIF(#REF!,$A82,#REF!)/60)</f>
        <v>#REF!</v>
      </c>
      <c r="Z82" s="70" t="e">
        <f>X82*IF($C82="TA io",$I$92,IF($C82="MH",$I$93,$I$91))*#REF!</f>
        <v>#REF!</v>
      </c>
      <c r="AA82" s="70"/>
      <c r="AB82" s="70" t="e">
        <f>(SUMIF(#REF!,$A82,#REF!)/60)</f>
        <v>#REF!</v>
      </c>
      <c r="AC82" s="70" t="e">
        <f>AA82*IF($C82="TA io",$I$92,IF($C82="MH",$I$93,$I$91))*#REF!</f>
        <v>#REF!</v>
      </c>
      <c r="AD82" s="71"/>
      <c r="AE82" s="168" t="e">
        <f>(SUMIF(#REF!,$A82,#REF!)/60)</f>
        <v>#REF!</v>
      </c>
      <c r="AF82" s="168" t="e">
        <f>AD82*IF($C82="TA io",$I$92,IF($C82="MH",$I$93,$I$91))*#REF!</f>
        <v>#REF!</v>
      </c>
      <c r="AG82" s="71"/>
      <c r="AH82" s="71" t="e">
        <f>(SUMIF(#REF!,$A82,#REF!)/60)</f>
        <v>#REF!</v>
      </c>
      <c r="AI82" s="71">
        <v>0</v>
      </c>
      <c r="AJ82" s="71"/>
      <c r="AK82" s="71">
        <v>0</v>
      </c>
      <c r="AL82" s="71" t="e">
        <f>AJ82*IF($C82="TA io",$I$92,IF($C82="MH",$I$93,$I$91))*#REF!</f>
        <v>#REF!</v>
      </c>
      <c r="AM82" s="71"/>
      <c r="AN82" s="71" t="e">
        <f>(SUMIF(#REF!,$A82,#REF!)/60)</f>
        <v>#REF!</v>
      </c>
      <c r="AO82" s="71">
        <v>0</v>
      </c>
      <c r="AP82" s="71"/>
      <c r="AQ82" s="71" t="e">
        <f>(SUMIF(#REF!,$A82,#REF!)/60)</f>
        <v>#REF!</v>
      </c>
      <c r="AR82" s="71" t="e">
        <f>AP82*IF($C82="TA io",$I$92,IF($C82="MH",$I$93,$I$91))*#REF!</f>
        <v>#REF!</v>
      </c>
      <c r="AS82" s="71"/>
      <c r="AT82" s="71">
        <v>0</v>
      </c>
      <c r="AU82" s="71" t="e">
        <f>AS82*IF($C82="TA io",$I$92,IF($C82="MH",$I$93,$I$91))*#REF!</f>
        <v>#REF!</v>
      </c>
      <c r="AV82" s="70"/>
      <c r="AW82" s="71" t="e">
        <f>(SUMIF(#REF!,$A82,#REF!)/60)</f>
        <v>#REF!</v>
      </c>
      <c r="AX82" s="71" t="e">
        <f>AV82*IF($C82="TA io",$I$92,IF($C82="MH",$I$93,$I$91))*#REF!</f>
        <v>#REF!</v>
      </c>
      <c r="AY82" s="71"/>
      <c r="AZ82" s="259"/>
      <c r="BA82" s="174" t="e">
        <f>+H82+N82+T82+Y82+AB82+AE82+AH82+AK82+AN82+AQ82+AT82+AW82</f>
        <v>#REF!</v>
      </c>
      <c r="BB82" s="174" t="e">
        <f>+I82+O82+U82+Z82+AC82+AF82+AI82+AL82+AO82+AR82+AU82+AX82</f>
        <v>#REF!</v>
      </c>
      <c r="BC82" s="89" t="e">
        <f t="shared" ref="BC82" si="150">+BA82-BB82</f>
        <v>#REF!</v>
      </c>
      <c r="BD82" s="260"/>
    </row>
    <row r="83" spans="1:56" ht="15.75" customHeight="1" thickBot="1" x14ac:dyDescent="0.3">
      <c r="A83" s="80"/>
      <c r="B83" s="129"/>
      <c r="C83" s="129"/>
      <c r="D83" s="129"/>
      <c r="E83" s="130"/>
      <c r="F83" s="261"/>
      <c r="G83" s="262">
        <f t="shared" ref="G83:AX83" si="151">SUM(G80:G82)</f>
        <v>17.568619999999999</v>
      </c>
      <c r="H83" s="263" t="e">
        <f t="shared" ref="H83:I83" si="152">SUM(H80:H82)</f>
        <v>#REF!</v>
      </c>
      <c r="I83" s="263" t="e">
        <f t="shared" si="152"/>
        <v>#REF!</v>
      </c>
      <c r="J83" s="263" t="e">
        <f>+H83-I83</f>
        <v>#REF!</v>
      </c>
      <c r="K83" s="264" t="e">
        <f>+J83/I83</f>
        <v>#REF!</v>
      </c>
      <c r="L83" s="264"/>
      <c r="M83" s="262">
        <f t="shared" si="151"/>
        <v>18.1188</v>
      </c>
      <c r="N83" s="263" t="e">
        <f t="shared" ref="N83:O83" si="153">SUM(N80:N82)</f>
        <v>#REF!</v>
      </c>
      <c r="O83" s="263" t="e">
        <f t="shared" si="153"/>
        <v>#REF!</v>
      </c>
      <c r="P83" s="263" t="e">
        <f>+N83-O83</f>
        <v>#REF!</v>
      </c>
      <c r="Q83" s="264" t="e">
        <f>+P83/O83</f>
        <v>#REF!</v>
      </c>
      <c r="R83" s="264"/>
      <c r="S83" s="262">
        <f t="shared" si="151"/>
        <v>18.123799999999999</v>
      </c>
      <c r="T83" s="263" t="e">
        <f t="shared" si="151"/>
        <v>#REF!</v>
      </c>
      <c r="U83" s="263" t="e">
        <f t="shared" si="151"/>
        <v>#REF!</v>
      </c>
      <c r="V83" s="263" t="e">
        <f>+T83-U83</f>
        <v>#REF!</v>
      </c>
      <c r="W83" s="264" t="e">
        <f>+V83/U83</f>
        <v>#REF!</v>
      </c>
      <c r="X83" s="262">
        <f t="shared" si="151"/>
        <v>18.518799999999999</v>
      </c>
      <c r="Y83" s="262" t="e">
        <f t="shared" si="151"/>
        <v>#REF!</v>
      </c>
      <c r="Z83" s="263" t="e">
        <f t="shared" si="151"/>
        <v>#REF!</v>
      </c>
      <c r="AA83" s="262">
        <f t="shared" si="151"/>
        <v>19.1188</v>
      </c>
      <c r="AB83" s="262" t="e">
        <f t="shared" si="151"/>
        <v>#REF!</v>
      </c>
      <c r="AC83" s="263" t="e">
        <f t="shared" si="151"/>
        <v>#REF!</v>
      </c>
      <c r="AD83" s="262">
        <f t="shared" si="151"/>
        <v>19.318200000000001</v>
      </c>
      <c r="AE83" s="265" t="e">
        <f t="shared" si="151"/>
        <v>#REF!</v>
      </c>
      <c r="AF83" s="265" t="e">
        <f t="shared" si="151"/>
        <v>#REF!</v>
      </c>
      <c r="AG83" s="262">
        <f t="shared" si="151"/>
        <v>19.6082</v>
      </c>
      <c r="AH83" s="262" t="e">
        <f t="shared" si="151"/>
        <v>#REF!</v>
      </c>
      <c r="AI83" s="262" t="e">
        <f t="shared" si="151"/>
        <v>#REF!</v>
      </c>
      <c r="AJ83" s="262">
        <f t="shared" si="151"/>
        <v>19.525000000000002</v>
      </c>
      <c r="AK83" s="263" t="e">
        <f t="shared" si="151"/>
        <v>#REF!</v>
      </c>
      <c r="AL83" s="263" t="e">
        <f t="shared" si="151"/>
        <v>#REF!</v>
      </c>
      <c r="AM83" s="262">
        <f t="shared" si="151"/>
        <v>19.675000000000001</v>
      </c>
      <c r="AN83" s="263" t="e">
        <f t="shared" si="151"/>
        <v>#REF!</v>
      </c>
      <c r="AO83" s="263" t="e">
        <f t="shared" si="151"/>
        <v>#REF!</v>
      </c>
      <c r="AP83" s="262">
        <f t="shared" si="151"/>
        <v>20.015000000000001</v>
      </c>
      <c r="AQ83" s="263" t="e">
        <f t="shared" si="151"/>
        <v>#REF!</v>
      </c>
      <c r="AR83" s="263" t="e">
        <f t="shared" si="151"/>
        <v>#REF!</v>
      </c>
      <c r="AS83" s="262">
        <f t="shared" si="151"/>
        <v>20.114999999999998</v>
      </c>
      <c r="AT83" s="263" t="e">
        <f t="shared" si="151"/>
        <v>#REF!</v>
      </c>
      <c r="AU83" s="263" t="e">
        <f t="shared" si="151"/>
        <v>#REF!</v>
      </c>
      <c r="AV83" s="262">
        <f t="shared" si="151"/>
        <v>20.114999999999998</v>
      </c>
      <c r="AW83" s="263" t="e">
        <f t="shared" si="151"/>
        <v>#REF!</v>
      </c>
      <c r="AX83" s="263" t="e">
        <f t="shared" si="151"/>
        <v>#REF!</v>
      </c>
      <c r="AY83" s="266" t="e">
        <f>+AW83-AX83</f>
        <v>#REF!</v>
      </c>
      <c r="AZ83" s="267" t="e">
        <f>+AY83/AX83</f>
        <v>#REF!</v>
      </c>
      <c r="BA83" s="268" t="e">
        <f>+BA80+BA81+BA82</f>
        <v>#REF!</v>
      </c>
      <c r="BB83" s="269" t="e">
        <f>+BB80+BB81+BB82</f>
        <v>#REF!</v>
      </c>
      <c r="BC83" s="270" t="e">
        <f>+BA83-BB83</f>
        <v>#REF!</v>
      </c>
      <c r="BD83" s="271" t="e">
        <f>+BC83/BB83</f>
        <v>#REF!</v>
      </c>
    </row>
    <row r="84" spans="1:56" ht="17.25" customHeight="1" x14ac:dyDescent="0.25">
      <c r="B84" s="73" t="s">
        <v>1875</v>
      </c>
      <c r="N84" s="132"/>
      <c r="AZ84" s="140"/>
      <c r="BA84" s="138"/>
      <c r="BB84" s="138"/>
      <c r="BC84" s="139"/>
      <c r="BD84" s="140"/>
    </row>
    <row r="85" spans="1:56" ht="17.25" customHeight="1" x14ac:dyDescent="0.25">
      <c r="B85" s="141" t="s">
        <v>134</v>
      </c>
    </row>
    <row r="86" spans="1:56" ht="17.25" customHeight="1" x14ac:dyDescent="0.25">
      <c r="B86" s="141" t="s">
        <v>435</v>
      </c>
      <c r="AX86" s="136" t="e">
        <f>+AX80+AU80+AR80+AO80+AL80+AI80+AF80+AC80+Z80+U80+O80+I80</f>
        <v>#REF!</v>
      </c>
    </row>
    <row r="87" spans="1:56" ht="17.25" customHeight="1" x14ac:dyDescent="0.25">
      <c r="B87" s="141" t="s">
        <v>152</v>
      </c>
      <c r="AP87" s="142"/>
      <c r="AW87" s="137"/>
    </row>
    <row r="88" spans="1:56" ht="17.25" customHeight="1" x14ac:dyDescent="0.25">
      <c r="B88" s="141" t="s">
        <v>153</v>
      </c>
    </row>
    <row r="89" spans="1:56" ht="18.75" customHeight="1" x14ac:dyDescent="0.25">
      <c r="G89" s="15" t="s">
        <v>1843</v>
      </c>
      <c r="H89" s="19"/>
      <c r="I89" s="20"/>
      <c r="J89" s="20"/>
      <c r="K89" s="120"/>
      <c r="L89" s="120"/>
      <c r="M89" s="24"/>
      <c r="N89" s="20"/>
      <c r="O89" s="20"/>
      <c r="P89" s="20"/>
      <c r="Q89" s="120"/>
      <c r="R89" s="120"/>
      <c r="S89" s="20"/>
      <c r="T89" s="20"/>
      <c r="U89" s="20"/>
      <c r="V89" s="20"/>
      <c r="W89" s="120"/>
      <c r="X89" s="20"/>
      <c r="Y89" s="20"/>
      <c r="Z89" s="20"/>
    </row>
    <row r="90" spans="1:56" ht="18.75" customHeight="1" x14ac:dyDescent="0.25">
      <c r="G90" s="15" t="s">
        <v>131</v>
      </c>
      <c r="H90" s="19"/>
      <c r="I90" s="17" t="s">
        <v>132</v>
      </c>
      <c r="J90" s="17"/>
      <c r="K90" s="220"/>
      <c r="L90" s="220"/>
      <c r="M90" s="23"/>
      <c r="N90" s="17"/>
      <c r="O90" s="17"/>
      <c r="P90" s="17"/>
      <c r="Q90" s="220"/>
      <c r="R90" s="220"/>
      <c r="S90" s="17"/>
      <c r="T90" s="17"/>
      <c r="U90" s="17"/>
      <c r="V90" s="17"/>
      <c r="W90" s="220"/>
      <c r="X90" s="17"/>
      <c r="Y90" s="17"/>
      <c r="Z90" s="17"/>
      <c r="AD90" s="133"/>
    </row>
    <row r="91" spans="1:56" ht="18.75" customHeight="1" x14ac:dyDescent="0.25">
      <c r="G91" s="18">
        <v>1</v>
      </c>
      <c r="H91" s="19" t="s">
        <v>133</v>
      </c>
      <c r="I91" s="20">
        <v>1190</v>
      </c>
      <c r="J91" s="20"/>
      <c r="K91" s="120"/>
      <c r="L91" s="120"/>
      <c r="M91" s="24"/>
      <c r="N91" s="120"/>
      <c r="O91" s="20"/>
      <c r="P91" s="20"/>
      <c r="Q91" s="120"/>
      <c r="R91" s="120"/>
      <c r="S91" s="20"/>
      <c r="T91" s="20"/>
      <c r="U91" s="20"/>
      <c r="V91" s="20"/>
      <c r="W91" s="120"/>
      <c r="X91" s="20"/>
      <c r="Y91" s="20"/>
      <c r="Z91" s="20"/>
      <c r="AA91" s="143"/>
      <c r="BA91" s="171" t="e">
        <f>+H83+N83</f>
        <v>#REF!</v>
      </c>
      <c r="BB91" s="171" t="e">
        <f>+I83+O83</f>
        <v>#REF!</v>
      </c>
    </row>
    <row r="92" spans="1:56" ht="18.75" customHeight="1" x14ac:dyDescent="0.25">
      <c r="G92" s="18">
        <v>0.8</v>
      </c>
      <c r="H92" s="19" t="s">
        <v>450</v>
      </c>
      <c r="I92" s="20">
        <f>$I$91*G92</f>
        <v>952</v>
      </c>
      <c r="J92" s="20"/>
      <c r="K92" s="120"/>
      <c r="L92" s="120"/>
      <c r="M92" s="24"/>
      <c r="N92" s="20"/>
      <c r="O92" s="20"/>
      <c r="P92" s="20"/>
      <c r="Q92" s="120"/>
      <c r="R92" s="120"/>
      <c r="S92" s="20"/>
      <c r="T92" s="20"/>
      <c r="U92" s="20"/>
      <c r="V92" s="20"/>
      <c r="W92" s="120"/>
      <c r="X92" s="20"/>
      <c r="Y92" s="20"/>
      <c r="Z92" s="20"/>
      <c r="AB92" s="73"/>
      <c r="AC92" s="73"/>
      <c r="AE92" s="73"/>
      <c r="AF92" s="73"/>
      <c r="AH92" s="110"/>
      <c r="AI92" s="110"/>
      <c r="AK92" s="110"/>
      <c r="AL92" s="110"/>
      <c r="AN92" s="110"/>
      <c r="AO92" s="73"/>
      <c r="AP92" s="73"/>
      <c r="AQ92" s="73"/>
      <c r="AR92" s="73"/>
      <c r="AS92" s="73"/>
      <c r="AU92" s="73"/>
      <c r="AX92" s="110"/>
      <c r="AY92" s="110"/>
      <c r="BA92" s="172"/>
      <c r="BB92" s="172"/>
      <c r="BC92" s="131"/>
    </row>
    <row r="93" spans="1:56" ht="18.75" customHeight="1" x14ac:dyDescent="0.25">
      <c r="G93" s="18">
        <v>0.9</v>
      </c>
      <c r="H93" s="19" t="s">
        <v>135</v>
      </c>
      <c r="I93" s="20">
        <f>$I$91*G93</f>
        <v>1071</v>
      </c>
      <c r="J93" s="20"/>
      <c r="K93" s="120"/>
      <c r="L93" s="120"/>
      <c r="M93" s="24"/>
      <c r="N93" s="20"/>
      <c r="O93" s="20"/>
      <c r="P93" s="20"/>
      <c r="Q93" s="120"/>
      <c r="R93" s="120"/>
      <c r="S93" s="20"/>
      <c r="T93" s="20"/>
      <c r="U93" s="20"/>
      <c r="V93" s="20"/>
      <c r="W93" s="120"/>
      <c r="X93" s="20"/>
      <c r="Y93" s="20"/>
      <c r="Z93" s="20"/>
      <c r="AB93" s="73"/>
      <c r="AC93" s="73"/>
      <c r="AE93" s="73"/>
      <c r="AF93" s="73"/>
      <c r="AH93" s="110"/>
      <c r="AI93" s="110"/>
      <c r="AK93" s="110"/>
      <c r="AL93" s="110"/>
      <c r="AN93" s="110"/>
      <c r="AO93" s="73"/>
      <c r="AP93" s="73"/>
      <c r="AQ93" s="73"/>
      <c r="AR93" s="73"/>
      <c r="AS93" s="73"/>
      <c r="AU93" s="73"/>
      <c r="AX93" s="110"/>
      <c r="AY93" s="110"/>
      <c r="BA93" s="172"/>
      <c r="BB93" s="172"/>
      <c r="BC93" s="131"/>
    </row>
    <row r="94" spans="1:56" ht="12.75" customHeight="1" x14ac:dyDescent="0.25"/>
    <row r="95" spans="1:56" ht="12.75" customHeight="1" x14ac:dyDescent="0.25"/>
    <row r="96" spans="1:56" ht="12.75" customHeight="1" x14ac:dyDescent="0.25"/>
    <row r="97" spans="2:56" ht="12.75" customHeight="1" thickBot="1" x14ac:dyDescent="0.3">
      <c r="G97" s="273" t="s">
        <v>1851</v>
      </c>
      <c r="H97" s="144"/>
      <c r="I97" s="83"/>
      <c r="J97" s="83"/>
      <c r="K97" s="217"/>
      <c r="L97" s="217"/>
      <c r="M97" s="84"/>
      <c r="P97" s="99"/>
      <c r="Q97" s="225"/>
      <c r="R97" s="225"/>
      <c r="V97" s="99"/>
      <c r="W97" s="225"/>
      <c r="AY97" s="166"/>
      <c r="AZ97" s="274"/>
      <c r="BA97" s="173"/>
      <c r="BB97" s="173"/>
      <c r="BC97" s="167"/>
      <c r="BD97" s="274"/>
    </row>
    <row r="98" spans="2:56" ht="12.75" customHeight="1" thickBot="1" x14ac:dyDescent="0.3">
      <c r="G98" s="275" t="s">
        <v>1844</v>
      </c>
      <c r="H98" s="276" t="s">
        <v>1849</v>
      </c>
      <c r="I98" s="277" t="s">
        <v>1850</v>
      </c>
      <c r="J98" s="277"/>
      <c r="K98" s="278"/>
      <c r="L98" s="278"/>
      <c r="M98" s="279"/>
      <c r="P98" s="99"/>
      <c r="Q98" s="225"/>
      <c r="R98" s="225"/>
      <c r="V98" s="99"/>
      <c r="W98" s="225"/>
      <c r="AY98" s="166"/>
      <c r="AZ98" s="274"/>
      <c r="BA98" s="173"/>
      <c r="BB98" s="173"/>
      <c r="BC98" s="167"/>
      <c r="BD98" s="167"/>
    </row>
    <row r="99" spans="2:56" ht="12.75" customHeight="1" x14ac:dyDescent="0.25">
      <c r="G99" s="145" t="s">
        <v>1845</v>
      </c>
      <c r="H99" s="146">
        <f>1106*38.75/36</f>
        <v>1190.4861111111111</v>
      </c>
      <c r="I99" s="114">
        <v>1</v>
      </c>
      <c r="J99" s="114"/>
      <c r="K99" s="215"/>
      <c r="L99" s="215"/>
      <c r="M99" s="147">
        <f>+H99*I99</f>
        <v>1190.4861111111111</v>
      </c>
      <c r="P99" s="164"/>
      <c r="Q99" s="160"/>
      <c r="R99" s="160"/>
      <c r="V99" s="164"/>
      <c r="W99" s="160"/>
      <c r="AY99" s="166"/>
      <c r="AZ99" s="274"/>
      <c r="BA99" s="173"/>
      <c r="BB99" s="173"/>
      <c r="BC99" s="167"/>
      <c r="BD99" s="167"/>
    </row>
    <row r="100" spans="2:56" ht="12.75" customHeight="1" x14ac:dyDescent="0.25">
      <c r="G100" s="145" t="s">
        <v>1846</v>
      </c>
      <c r="H100" s="146">
        <v>1190</v>
      </c>
      <c r="I100" s="114">
        <v>0.8</v>
      </c>
      <c r="J100" s="114"/>
      <c r="K100" s="215"/>
      <c r="L100" s="215"/>
      <c r="M100" s="147">
        <f>+H100*I100</f>
        <v>952</v>
      </c>
      <c r="P100" s="164"/>
      <c r="Q100" s="160"/>
      <c r="R100" s="160"/>
      <c r="V100" s="164"/>
      <c r="W100" s="160"/>
      <c r="AY100" s="166"/>
      <c r="AZ100" s="274"/>
      <c r="BA100" s="173"/>
      <c r="BB100" s="173"/>
      <c r="BC100" s="167"/>
      <c r="BD100" s="167"/>
    </row>
    <row r="101" spans="2:56" ht="12.75" customHeight="1" x14ac:dyDescent="0.25">
      <c r="G101" s="145" t="s">
        <v>1847</v>
      </c>
      <c r="H101" s="146">
        <v>1190</v>
      </c>
      <c r="I101" s="114">
        <v>0.9</v>
      </c>
      <c r="J101" s="114"/>
      <c r="K101" s="215"/>
      <c r="L101" s="215"/>
      <c r="M101" s="147">
        <f>+H101*I101</f>
        <v>1071</v>
      </c>
      <c r="P101" s="164"/>
      <c r="Q101" s="160"/>
      <c r="R101" s="160"/>
      <c r="V101" s="164"/>
      <c r="W101" s="160"/>
    </row>
    <row r="102" spans="2:56" ht="12.75" customHeight="1" thickBot="1" x14ac:dyDescent="0.3">
      <c r="G102" s="148" t="s">
        <v>1848</v>
      </c>
      <c r="H102" s="149">
        <v>1190</v>
      </c>
      <c r="I102" s="150">
        <v>0.9</v>
      </c>
      <c r="J102" s="150"/>
      <c r="K102" s="221"/>
      <c r="L102" s="221"/>
      <c r="M102" s="151">
        <f>+H102*I102</f>
        <v>1071</v>
      </c>
      <c r="P102" s="164"/>
      <c r="Q102" s="160"/>
      <c r="R102" s="160"/>
      <c r="V102" s="164"/>
      <c r="W102" s="160"/>
    </row>
    <row r="103" spans="2:56" ht="12.75" customHeight="1" x14ac:dyDescent="0.25">
      <c r="G103" s="152" t="s">
        <v>1852</v>
      </c>
      <c r="H103" s="144"/>
      <c r="I103" s="83"/>
      <c r="J103" s="83"/>
      <c r="K103" s="217"/>
      <c r="L103" s="217"/>
      <c r="M103" s="84"/>
      <c r="P103" s="99"/>
      <c r="Q103" s="225"/>
      <c r="R103" s="225"/>
      <c r="V103" s="99"/>
      <c r="W103" s="225"/>
    </row>
    <row r="104" spans="2:56" ht="12.75" customHeight="1" x14ac:dyDescent="0.25">
      <c r="G104" s="152" t="s">
        <v>1853</v>
      </c>
      <c r="H104" s="144"/>
      <c r="I104" s="83"/>
      <c r="J104" s="83"/>
      <c r="K104" s="217"/>
      <c r="L104" s="217"/>
      <c r="M104" s="84"/>
      <c r="P104" s="99"/>
      <c r="Q104" s="225"/>
      <c r="R104" s="225"/>
      <c r="V104" s="99"/>
      <c r="W104" s="225"/>
    </row>
    <row r="105" spans="2:56" ht="12.75" customHeight="1" x14ac:dyDescent="0.25"/>
    <row r="106" spans="2:56" ht="12.75" customHeight="1" x14ac:dyDescent="0.25"/>
    <row r="107" spans="2:56" ht="12.75" customHeight="1" x14ac:dyDescent="0.25"/>
    <row r="108" spans="2:56" ht="12.75" customHeight="1" x14ac:dyDescent="0.25"/>
    <row r="109" spans="2:56" ht="12.75" customHeight="1" x14ac:dyDescent="0.25">
      <c r="B109" s="73" t="s">
        <v>1927</v>
      </c>
    </row>
    <row r="110" spans="2:56" s="80" customFormat="1" ht="15.75" customHeight="1" x14ac:dyDescent="0.25">
      <c r="B110" s="80" t="s">
        <v>1900</v>
      </c>
      <c r="E110" s="81"/>
      <c r="F110" s="81"/>
      <c r="G110" s="82"/>
      <c r="H110" s="144"/>
      <c r="I110" s="83"/>
      <c r="J110" s="83"/>
      <c r="K110" s="217"/>
      <c r="L110" s="217"/>
      <c r="M110" s="84"/>
      <c r="N110" s="83"/>
      <c r="O110" s="83"/>
      <c r="P110" s="83"/>
      <c r="Q110" s="217"/>
      <c r="R110" s="217"/>
      <c r="S110" s="83"/>
      <c r="T110" s="83"/>
      <c r="U110" s="83"/>
      <c r="V110" s="83"/>
      <c r="W110" s="217"/>
      <c r="X110" s="83"/>
      <c r="Y110" s="83"/>
      <c r="Z110" s="83"/>
      <c r="AB110" s="144"/>
      <c r="AC110" s="144"/>
      <c r="AE110" s="144"/>
      <c r="AF110" s="144"/>
      <c r="AH110" s="144"/>
      <c r="AI110" s="144"/>
      <c r="AK110" s="144"/>
      <c r="AL110" s="144"/>
      <c r="AN110" s="144"/>
      <c r="AO110" s="144"/>
      <c r="AP110" s="144"/>
      <c r="AQ110" s="144"/>
      <c r="AR110" s="144"/>
      <c r="AS110" s="144"/>
      <c r="AT110" s="207"/>
      <c r="AU110" s="144"/>
      <c r="AV110" s="207"/>
      <c r="AW110" s="144"/>
      <c r="AX110" s="144"/>
      <c r="AY110" s="144"/>
      <c r="AZ110" s="214"/>
      <c r="BA110" s="208"/>
      <c r="BB110" s="208"/>
      <c r="BC110" s="85"/>
      <c r="BD110" s="214"/>
    </row>
    <row r="111" spans="2:56" s="80" customFormat="1" ht="15.75" customHeight="1" x14ac:dyDescent="0.25">
      <c r="B111" s="80" t="s">
        <v>1902</v>
      </c>
      <c r="E111" s="81"/>
      <c r="F111" s="81"/>
      <c r="G111" s="82"/>
      <c r="H111" s="144"/>
      <c r="I111" s="83"/>
      <c r="J111" s="83"/>
      <c r="K111" s="217"/>
      <c r="L111" s="217"/>
      <c r="M111" s="84"/>
      <c r="N111" s="83"/>
      <c r="O111" s="83"/>
      <c r="P111" s="83"/>
      <c r="Q111" s="217"/>
      <c r="R111" s="217"/>
      <c r="S111" s="83"/>
      <c r="T111" s="83"/>
      <c r="U111" s="83"/>
      <c r="V111" s="83"/>
      <c r="W111" s="217"/>
      <c r="X111" s="83"/>
      <c r="Y111" s="83"/>
      <c r="Z111" s="83"/>
      <c r="AB111" s="144"/>
      <c r="AC111" s="144"/>
      <c r="AE111" s="144"/>
      <c r="AF111" s="144"/>
      <c r="AH111" s="144"/>
      <c r="AI111" s="144"/>
      <c r="AK111" s="144"/>
      <c r="AL111" s="144"/>
      <c r="AN111" s="144"/>
      <c r="AO111" s="144"/>
      <c r="AP111" s="144"/>
      <c r="AQ111" s="144"/>
      <c r="AR111" s="144"/>
      <c r="AS111" s="144"/>
      <c r="AT111" s="207"/>
      <c r="AU111" s="144"/>
      <c r="AV111" s="207"/>
      <c r="AW111" s="144"/>
      <c r="AX111" s="144"/>
      <c r="AY111" s="144"/>
      <c r="AZ111" s="214"/>
      <c r="BA111" s="208"/>
      <c r="BB111" s="208"/>
      <c r="BC111" s="85"/>
      <c r="BD111" s="214"/>
    </row>
    <row r="112" spans="2:56" s="80" customFormat="1" ht="15.75" customHeight="1" x14ac:dyDescent="0.25">
      <c r="B112" s="80" t="s">
        <v>1903</v>
      </c>
      <c r="E112" s="81"/>
      <c r="F112" s="81"/>
      <c r="G112" s="82"/>
      <c r="H112" s="144"/>
      <c r="I112" s="83"/>
      <c r="J112" s="83"/>
      <c r="K112" s="217"/>
      <c r="L112" s="217"/>
      <c r="M112" s="84"/>
      <c r="N112" s="83"/>
      <c r="O112" s="83"/>
      <c r="P112" s="83"/>
      <c r="Q112" s="217"/>
      <c r="R112" s="217"/>
      <c r="S112" s="83"/>
      <c r="T112" s="83"/>
      <c r="U112" s="83"/>
      <c r="V112" s="83"/>
      <c r="W112" s="217"/>
      <c r="X112" s="83"/>
      <c r="Y112" s="83"/>
      <c r="Z112" s="83"/>
      <c r="AB112" s="144"/>
      <c r="AC112" s="144"/>
      <c r="AE112" s="144"/>
      <c r="AF112" s="144"/>
      <c r="AH112" s="144"/>
      <c r="AI112" s="144"/>
      <c r="AK112" s="144"/>
      <c r="AL112" s="144"/>
      <c r="AN112" s="144"/>
      <c r="AO112" s="144"/>
      <c r="AP112" s="144"/>
      <c r="AQ112" s="144"/>
      <c r="AR112" s="144"/>
      <c r="AS112" s="144"/>
      <c r="AT112" s="207"/>
      <c r="AU112" s="144"/>
      <c r="AV112" s="207"/>
      <c r="AW112" s="144"/>
      <c r="AX112" s="144"/>
      <c r="AY112" s="144"/>
      <c r="AZ112" s="214"/>
      <c r="BA112" s="208"/>
      <c r="BB112" s="208"/>
      <c r="BC112" s="85"/>
      <c r="BD112" s="214"/>
    </row>
    <row r="113" spans="2:56" s="80" customFormat="1" ht="15.75" customHeight="1" x14ac:dyDescent="0.25">
      <c r="B113" s="80" t="s">
        <v>1928</v>
      </c>
      <c r="E113" s="81"/>
      <c r="F113" s="81"/>
      <c r="G113" s="82"/>
      <c r="H113" s="144"/>
      <c r="I113" s="83"/>
      <c r="J113" s="83"/>
      <c r="K113" s="217"/>
      <c r="L113" s="217"/>
      <c r="M113" s="84"/>
      <c r="N113" s="83"/>
      <c r="O113" s="83"/>
      <c r="P113" s="83"/>
      <c r="Q113" s="217"/>
      <c r="R113" s="217"/>
      <c r="S113" s="83"/>
      <c r="T113" s="83"/>
      <c r="U113" s="83"/>
      <c r="V113" s="83"/>
      <c r="W113" s="217"/>
      <c r="X113" s="83"/>
      <c r="Y113" s="83"/>
      <c r="Z113" s="83"/>
      <c r="AB113" s="144"/>
      <c r="AC113" s="144"/>
      <c r="AE113" s="144"/>
      <c r="AF113" s="144"/>
      <c r="AH113" s="144"/>
      <c r="AI113" s="144"/>
      <c r="AK113" s="144"/>
      <c r="AL113" s="144"/>
      <c r="AN113" s="144"/>
      <c r="AO113" s="144"/>
      <c r="AP113" s="144"/>
      <c r="AQ113" s="144"/>
      <c r="AR113" s="144"/>
      <c r="AS113" s="144"/>
      <c r="AT113" s="207"/>
      <c r="AU113" s="144"/>
      <c r="AV113" s="207"/>
      <c r="AW113" s="144"/>
      <c r="AX113" s="144"/>
      <c r="AY113" s="144"/>
      <c r="AZ113" s="214"/>
      <c r="BA113" s="208"/>
      <c r="BB113" s="208"/>
      <c r="BC113" s="85"/>
      <c r="BD113" s="214"/>
    </row>
    <row r="114" spans="2:56" s="110" customFormat="1" ht="18" customHeight="1" x14ac:dyDescent="0.25">
      <c r="E114" s="161"/>
      <c r="F114" s="165" t="s">
        <v>147</v>
      </c>
      <c r="G114" s="162">
        <f>+G11+G26+G34+G36+G42-G115</f>
        <v>6.9032</v>
      </c>
      <c r="H114" s="162" t="e">
        <f>+H11+H26+H34+H36+H42-H115</f>
        <v>#REF!</v>
      </c>
      <c r="I114" s="162" t="e">
        <f>+I11+I26+I34+I36+I42-I115</f>
        <v>#REF!</v>
      </c>
      <c r="J114" s="156"/>
      <c r="K114" s="222"/>
      <c r="L114" s="222"/>
      <c r="M114" s="162">
        <f t="shared" ref="M114:AX114" si="154">+M11+M26+M34+M36+M42-M115</f>
        <v>7.1082000000000019</v>
      </c>
      <c r="N114" s="162" t="e">
        <f t="shared" si="154"/>
        <v>#REF!</v>
      </c>
      <c r="O114" s="162" t="e">
        <f t="shared" si="154"/>
        <v>#REF!</v>
      </c>
      <c r="P114" s="156"/>
      <c r="Q114" s="222"/>
      <c r="R114" s="222"/>
      <c r="S114" s="162">
        <f t="shared" si="154"/>
        <v>7.2132000000000005</v>
      </c>
      <c r="T114" s="162" t="e">
        <f t="shared" si="154"/>
        <v>#REF!</v>
      </c>
      <c r="U114" s="162" t="e">
        <f t="shared" si="154"/>
        <v>#REF!</v>
      </c>
      <c r="V114" s="156"/>
      <c r="W114" s="222"/>
      <c r="X114" s="162">
        <f t="shared" si="154"/>
        <v>7.4081999999999999</v>
      </c>
      <c r="Y114" s="162" t="e">
        <f t="shared" si="154"/>
        <v>#REF!</v>
      </c>
      <c r="Z114" s="162" t="e">
        <f t="shared" si="154"/>
        <v>#REF!</v>
      </c>
      <c r="AA114" s="162">
        <f t="shared" si="154"/>
        <v>7.6082000000000001</v>
      </c>
      <c r="AB114" s="162" t="e">
        <f t="shared" si="154"/>
        <v>#REF!</v>
      </c>
      <c r="AC114" s="162" t="e">
        <f t="shared" si="154"/>
        <v>#REF!</v>
      </c>
      <c r="AD114" s="162">
        <f t="shared" si="154"/>
        <v>7.7081999999999997</v>
      </c>
      <c r="AE114" s="162" t="e">
        <f t="shared" si="154"/>
        <v>#REF!</v>
      </c>
      <c r="AF114" s="162" t="e">
        <f t="shared" si="154"/>
        <v>#REF!</v>
      </c>
      <c r="AG114" s="162">
        <f t="shared" si="154"/>
        <v>7.7081999999999997</v>
      </c>
      <c r="AH114" s="162" t="e">
        <f t="shared" si="154"/>
        <v>#REF!</v>
      </c>
      <c r="AI114" s="162" t="e">
        <f t="shared" si="154"/>
        <v>#REF!</v>
      </c>
      <c r="AJ114" s="162">
        <f t="shared" si="154"/>
        <v>7.7050000000000001</v>
      </c>
      <c r="AK114" s="162" t="e">
        <f t="shared" si="154"/>
        <v>#REF!</v>
      </c>
      <c r="AL114" s="162" t="e">
        <f t="shared" si="154"/>
        <v>#REF!</v>
      </c>
      <c r="AM114" s="162">
        <f t="shared" si="154"/>
        <v>7.705000000000001</v>
      </c>
      <c r="AN114" s="162" t="e">
        <f t="shared" si="154"/>
        <v>#REF!</v>
      </c>
      <c r="AO114" s="162" t="e">
        <f t="shared" si="154"/>
        <v>#REF!</v>
      </c>
      <c r="AP114" s="162">
        <f t="shared" si="154"/>
        <v>7.7050000000000018</v>
      </c>
      <c r="AQ114" s="162" t="e">
        <f t="shared" si="154"/>
        <v>#REF!</v>
      </c>
      <c r="AR114" s="162" t="e">
        <f t="shared" si="154"/>
        <v>#REF!</v>
      </c>
      <c r="AS114" s="162">
        <f t="shared" si="154"/>
        <v>7.7050000000000018</v>
      </c>
      <c r="AT114" s="162" t="e">
        <f t="shared" si="154"/>
        <v>#REF!</v>
      </c>
      <c r="AU114" s="162" t="e">
        <f t="shared" si="154"/>
        <v>#REF!</v>
      </c>
      <c r="AV114" s="162">
        <f t="shared" si="154"/>
        <v>7.7050000000000001</v>
      </c>
      <c r="AW114" s="162" t="e">
        <f t="shared" si="154"/>
        <v>#REF!</v>
      </c>
      <c r="AX114" s="162" t="e">
        <f t="shared" si="154"/>
        <v>#REF!</v>
      </c>
      <c r="AY114" s="136"/>
      <c r="AZ114" s="140"/>
      <c r="BA114" s="223"/>
      <c r="BB114" s="223"/>
      <c r="BC114" s="139"/>
      <c r="BD114" s="140"/>
    </row>
    <row r="115" spans="2:56" s="110" customFormat="1" ht="18" customHeight="1" x14ac:dyDescent="0.25">
      <c r="E115" s="161"/>
      <c r="F115" s="165" t="s">
        <v>148</v>
      </c>
      <c r="G115" s="162">
        <f>+G10+G24+G25+G32+G33+G40+G41</f>
        <v>1.4</v>
      </c>
      <c r="H115" s="162" t="e">
        <f>+H10+H24+H25+H32+H33+H40+H41</f>
        <v>#REF!</v>
      </c>
      <c r="I115" s="162" t="e">
        <f>+I10+I24+I25+I32+I33+I40+I41</f>
        <v>#REF!</v>
      </c>
      <c r="J115" s="156"/>
      <c r="K115" s="222"/>
      <c r="L115" s="222"/>
      <c r="M115" s="162">
        <f t="shared" ref="M115:AX115" si="155">+M10+M24+M25+M32+M33+M40+M41</f>
        <v>1.6</v>
      </c>
      <c r="N115" s="162" t="e">
        <f t="shared" si="155"/>
        <v>#REF!</v>
      </c>
      <c r="O115" s="162" t="e">
        <f t="shared" si="155"/>
        <v>#REF!</v>
      </c>
      <c r="P115" s="156"/>
      <c r="Q115" s="222"/>
      <c r="R115" s="222"/>
      <c r="S115" s="162">
        <f t="shared" si="155"/>
        <v>1.6</v>
      </c>
      <c r="T115" s="162" t="e">
        <f t="shared" si="155"/>
        <v>#REF!</v>
      </c>
      <c r="U115" s="162" t="e">
        <f t="shared" si="155"/>
        <v>#REF!</v>
      </c>
      <c r="V115" s="156"/>
      <c r="W115" s="222"/>
      <c r="X115" s="162">
        <f t="shared" si="155"/>
        <v>1.7999999999999998</v>
      </c>
      <c r="Y115" s="162" t="e">
        <f t="shared" si="155"/>
        <v>#REF!</v>
      </c>
      <c r="Z115" s="162" t="e">
        <f t="shared" si="155"/>
        <v>#REF!</v>
      </c>
      <c r="AA115" s="162">
        <f t="shared" si="155"/>
        <v>2</v>
      </c>
      <c r="AB115" s="162" t="e">
        <f t="shared" si="155"/>
        <v>#REF!</v>
      </c>
      <c r="AC115" s="162" t="e">
        <f t="shared" si="155"/>
        <v>#REF!</v>
      </c>
      <c r="AD115" s="162">
        <f t="shared" si="155"/>
        <v>2.4</v>
      </c>
      <c r="AE115" s="162" t="e">
        <f t="shared" si="155"/>
        <v>#REF!</v>
      </c>
      <c r="AF115" s="162" t="e">
        <f t="shared" si="155"/>
        <v>#REF!</v>
      </c>
      <c r="AG115" s="162">
        <f t="shared" si="155"/>
        <v>2.4</v>
      </c>
      <c r="AH115" s="162" t="e">
        <f t="shared" si="155"/>
        <v>#REF!</v>
      </c>
      <c r="AI115" s="162" t="e">
        <f t="shared" si="155"/>
        <v>#REF!</v>
      </c>
      <c r="AJ115" s="162">
        <f t="shared" si="155"/>
        <v>2.4</v>
      </c>
      <c r="AK115" s="162" t="e">
        <f t="shared" si="155"/>
        <v>#REF!</v>
      </c>
      <c r="AL115" s="162" t="e">
        <f t="shared" si="155"/>
        <v>#REF!</v>
      </c>
      <c r="AM115" s="162">
        <f t="shared" si="155"/>
        <v>2.4500000000000002</v>
      </c>
      <c r="AN115" s="162" t="e">
        <f t="shared" si="155"/>
        <v>#REF!</v>
      </c>
      <c r="AO115" s="162" t="e">
        <f t="shared" si="155"/>
        <v>#REF!</v>
      </c>
      <c r="AP115" s="162">
        <f t="shared" si="155"/>
        <v>2.6</v>
      </c>
      <c r="AQ115" s="162" t="e">
        <f t="shared" si="155"/>
        <v>#REF!</v>
      </c>
      <c r="AR115" s="162" t="e">
        <f t="shared" si="155"/>
        <v>#REF!</v>
      </c>
      <c r="AS115" s="162">
        <f t="shared" si="155"/>
        <v>2.6</v>
      </c>
      <c r="AT115" s="162" t="e">
        <f t="shared" si="155"/>
        <v>#REF!</v>
      </c>
      <c r="AU115" s="162" t="e">
        <f t="shared" si="155"/>
        <v>#REF!</v>
      </c>
      <c r="AV115" s="162">
        <f t="shared" si="155"/>
        <v>2.6</v>
      </c>
      <c r="AW115" s="162" t="e">
        <f t="shared" si="155"/>
        <v>#REF!</v>
      </c>
      <c r="AX115" s="162" t="e">
        <f t="shared" si="155"/>
        <v>#REF!</v>
      </c>
      <c r="AY115" s="136"/>
      <c r="AZ115" s="140"/>
      <c r="BA115" s="223"/>
      <c r="BB115" s="223"/>
      <c r="BC115" s="139"/>
      <c r="BD115" s="140"/>
    </row>
    <row r="116" spans="2:56" s="110" customFormat="1" ht="18" customHeight="1" x14ac:dyDescent="0.25">
      <c r="E116" s="161"/>
      <c r="F116" s="165" t="s">
        <v>139</v>
      </c>
      <c r="G116" s="162">
        <f>+G58-G57-G56-G55-G54-G53</f>
        <v>2.9606000000000003</v>
      </c>
      <c r="H116" s="162" t="e">
        <f>+H58-H57-H56-H55-H54-H53</f>
        <v>#REF!</v>
      </c>
      <c r="I116" s="162" t="e">
        <f>+I58-I57-I56-I55-I54-I53</f>
        <v>#REF!</v>
      </c>
      <c r="J116" s="156"/>
      <c r="K116" s="222"/>
      <c r="L116" s="222"/>
      <c r="M116" s="162">
        <f t="shared" ref="M116:AX116" si="156">+M58-M57-M56-M55-M54-M53</f>
        <v>2.9606000000000008</v>
      </c>
      <c r="N116" s="162" t="e">
        <f t="shared" si="156"/>
        <v>#REF!</v>
      </c>
      <c r="O116" s="162" t="e">
        <f t="shared" si="156"/>
        <v>#REF!</v>
      </c>
      <c r="P116" s="156"/>
      <c r="Q116" s="222"/>
      <c r="R116" s="222"/>
      <c r="S116" s="162">
        <f t="shared" si="156"/>
        <v>3.3605999999999998</v>
      </c>
      <c r="T116" s="162" t="e">
        <f t="shared" si="156"/>
        <v>#REF!</v>
      </c>
      <c r="U116" s="162" t="e">
        <f t="shared" si="156"/>
        <v>#REF!</v>
      </c>
      <c r="V116" s="156"/>
      <c r="W116" s="222"/>
      <c r="X116" s="162">
        <f t="shared" si="156"/>
        <v>3.3605999999999998</v>
      </c>
      <c r="Y116" s="162" t="e">
        <f t="shared" si="156"/>
        <v>#REF!</v>
      </c>
      <c r="Z116" s="162" t="e">
        <f t="shared" si="156"/>
        <v>#REF!</v>
      </c>
      <c r="AA116" s="162">
        <f t="shared" si="156"/>
        <v>3.3605999999999998</v>
      </c>
      <c r="AB116" s="162" t="e">
        <f t="shared" si="156"/>
        <v>#REF!</v>
      </c>
      <c r="AC116" s="162" t="e">
        <f t="shared" si="156"/>
        <v>#REF!</v>
      </c>
      <c r="AD116" s="162">
        <f t="shared" si="156"/>
        <v>2.8600000000000008</v>
      </c>
      <c r="AE116" s="162" t="e">
        <f t="shared" si="156"/>
        <v>#REF!</v>
      </c>
      <c r="AF116" s="162" t="e">
        <f t="shared" si="156"/>
        <v>#REF!</v>
      </c>
      <c r="AG116" s="162">
        <f t="shared" si="156"/>
        <v>3.0500000000000003</v>
      </c>
      <c r="AH116" s="162" t="e">
        <f t="shared" si="156"/>
        <v>#REF!</v>
      </c>
      <c r="AI116" s="162" t="e">
        <f t="shared" si="156"/>
        <v>#REF!</v>
      </c>
      <c r="AJ116" s="162">
        <f t="shared" si="156"/>
        <v>3.06</v>
      </c>
      <c r="AK116" s="162" t="e">
        <f t="shared" si="156"/>
        <v>#REF!</v>
      </c>
      <c r="AL116" s="162" t="e">
        <f t="shared" si="156"/>
        <v>#REF!</v>
      </c>
      <c r="AM116" s="162">
        <f t="shared" si="156"/>
        <v>3.06</v>
      </c>
      <c r="AN116" s="162" t="e">
        <f t="shared" si="156"/>
        <v>#REF!</v>
      </c>
      <c r="AO116" s="162" t="e">
        <f t="shared" si="156"/>
        <v>#REF!</v>
      </c>
      <c r="AP116" s="162">
        <f t="shared" si="156"/>
        <v>3.1</v>
      </c>
      <c r="AQ116" s="162" t="e">
        <f t="shared" si="156"/>
        <v>#REF!</v>
      </c>
      <c r="AR116" s="162" t="e">
        <f t="shared" si="156"/>
        <v>#REF!</v>
      </c>
      <c r="AS116" s="162">
        <f t="shared" si="156"/>
        <v>3.1</v>
      </c>
      <c r="AT116" s="162" t="e">
        <f t="shared" si="156"/>
        <v>#REF!</v>
      </c>
      <c r="AU116" s="162" t="e">
        <f t="shared" si="156"/>
        <v>#REF!</v>
      </c>
      <c r="AV116" s="162">
        <f t="shared" si="156"/>
        <v>3.1</v>
      </c>
      <c r="AW116" s="162" t="e">
        <f t="shared" si="156"/>
        <v>#REF!</v>
      </c>
      <c r="AX116" s="162" t="e">
        <f t="shared" si="156"/>
        <v>#REF!</v>
      </c>
      <c r="AY116" s="136"/>
      <c r="AZ116" s="140"/>
      <c r="BA116" s="223"/>
      <c r="BB116" s="223"/>
      <c r="BC116" s="139"/>
      <c r="BD116" s="140"/>
    </row>
    <row r="117" spans="2:56" s="110" customFormat="1" ht="18" customHeight="1" x14ac:dyDescent="0.25">
      <c r="E117" s="161"/>
      <c r="F117" s="165" t="s">
        <v>143</v>
      </c>
      <c r="G117" s="162">
        <f>+G57+G56+G55+G54+G53</f>
        <v>1.5999999999999999</v>
      </c>
      <c r="H117" s="162" t="e">
        <f>+H57+H56+H55+H54+H53</f>
        <v>#REF!</v>
      </c>
      <c r="I117" s="162" t="e">
        <f>+I57+I56+I55+I54+I53</f>
        <v>#REF!</v>
      </c>
      <c r="J117" s="156"/>
      <c r="K117" s="222"/>
      <c r="L117" s="222"/>
      <c r="M117" s="162">
        <f t="shared" ref="M117:AX117" si="157">+M57+M56+M55+M54+M53</f>
        <v>1.4000000000000001</v>
      </c>
      <c r="N117" s="162" t="e">
        <f t="shared" si="157"/>
        <v>#REF!</v>
      </c>
      <c r="O117" s="162" t="e">
        <f t="shared" si="157"/>
        <v>#REF!</v>
      </c>
      <c r="P117" s="156"/>
      <c r="Q117" s="222"/>
      <c r="R117" s="222"/>
      <c r="S117" s="162">
        <f t="shared" si="157"/>
        <v>1</v>
      </c>
      <c r="T117" s="162" t="e">
        <f t="shared" si="157"/>
        <v>#REF!</v>
      </c>
      <c r="U117" s="162" t="e">
        <f t="shared" si="157"/>
        <v>#REF!</v>
      </c>
      <c r="V117" s="156"/>
      <c r="W117" s="222"/>
      <c r="X117" s="162">
        <f t="shared" si="157"/>
        <v>1</v>
      </c>
      <c r="Y117" s="162" t="e">
        <f t="shared" si="157"/>
        <v>#REF!</v>
      </c>
      <c r="Z117" s="162" t="e">
        <f t="shared" si="157"/>
        <v>#REF!</v>
      </c>
      <c r="AA117" s="162">
        <f t="shared" si="157"/>
        <v>1</v>
      </c>
      <c r="AB117" s="162" t="e">
        <f t="shared" si="157"/>
        <v>#REF!</v>
      </c>
      <c r="AC117" s="162" t="e">
        <f t="shared" si="157"/>
        <v>#REF!</v>
      </c>
      <c r="AD117" s="162">
        <f t="shared" si="157"/>
        <v>1.2000000000000002</v>
      </c>
      <c r="AE117" s="162" t="e">
        <f t="shared" si="157"/>
        <v>#REF!</v>
      </c>
      <c r="AF117" s="162" t="e">
        <f t="shared" si="157"/>
        <v>#REF!</v>
      </c>
      <c r="AG117" s="162">
        <f t="shared" si="157"/>
        <v>1.2000000000000002</v>
      </c>
      <c r="AH117" s="162" t="e">
        <f t="shared" si="157"/>
        <v>#REF!</v>
      </c>
      <c r="AI117" s="162" t="e">
        <f t="shared" si="157"/>
        <v>#REF!</v>
      </c>
      <c r="AJ117" s="162">
        <f t="shared" si="157"/>
        <v>1.2000000000000002</v>
      </c>
      <c r="AK117" s="162" t="e">
        <f t="shared" si="157"/>
        <v>#REF!</v>
      </c>
      <c r="AL117" s="162" t="e">
        <f t="shared" si="157"/>
        <v>#REF!</v>
      </c>
      <c r="AM117" s="162">
        <f t="shared" si="157"/>
        <v>1.2000000000000002</v>
      </c>
      <c r="AN117" s="162" t="e">
        <f t="shared" si="157"/>
        <v>#REF!</v>
      </c>
      <c r="AO117" s="162" t="e">
        <f t="shared" si="157"/>
        <v>#REF!</v>
      </c>
      <c r="AP117" s="162">
        <f t="shared" si="157"/>
        <v>1.35</v>
      </c>
      <c r="AQ117" s="162" t="e">
        <f t="shared" si="157"/>
        <v>#REF!</v>
      </c>
      <c r="AR117" s="162" t="e">
        <f t="shared" si="157"/>
        <v>#REF!</v>
      </c>
      <c r="AS117" s="162">
        <f t="shared" si="157"/>
        <v>1.35</v>
      </c>
      <c r="AT117" s="162" t="e">
        <f t="shared" si="157"/>
        <v>#REF!</v>
      </c>
      <c r="AU117" s="162" t="e">
        <f t="shared" si="157"/>
        <v>#REF!</v>
      </c>
      <c r="AV117" s="162">
        <f t="shared" si="157"/>
        <v>1.35</v>
      </c>
      <c r="AW117" s="162" t="e">
        <f t="shared" si="157"/>
        <v>#REF!</v>
      </c>
      <c r="AX117" s="162" t="e">
        <f t="shared" si="157"/>
        <v>#REF!</v>
      </c>
      <c r="AY117" s="136"/>
      <c r="AZ117" s="140"/>
      <c r="BA117" s="223"/>
      <c r="BB117" s="223"/>
      <c r="BC117" s="139"/>
      <c r="BD117" s="140"/>
    </row>
    <row r="118" spans="2:56" s="110" customFormat="1" ht="18" customHeight="1" x14ac:dyDescent="0.25">
      <c r="E118" s="161"/>
      <c r="F118" s="165" t="s">
        <v>140</v>
      </c>
      <c r="G118" s="162">
        <f>+G65</f>
        <v>0.55000000000000004</v>
      </c>
      <c r="H118" s="162" t="e">
        <f>+H65</f>
        <v>#REF!</v>
      </c>
      <c r="I118" s="162" t="e">
        <f>+I65</f>
        <v>#REF!</v>
      </c>
      <c r="J118" s="156"/>
      <c r="K118" s="222"/>
      <c r="L118" s="222"/>
      <c r="M118" s="162">
        <f t="shared" ref="M118:AX118" si="158">+M65</f>
        <v>0.9</v>
      </c>
      <c r="N118" s="162" t="e">
        <f t="shared" si="158"/>
        <v>#REF!</v>
      </c>
      <c r="O118" s="162" t="e">
        <f t="shared" si="158"/>
        <v>#REF!</v>
      </c>
      <c r="P118" s="156"/>
      <c r="Q118" s="222"/>
      <c r="R118" s="222"/>
      <c r="S118" s="162">
        <f t="shared" si="158"/>
        <v>1</v>
      </c>
      <c r="T118" s="162" t="e">
        <f t="shared" si="158"/>
        <v>#REF!</v>
      </c>
      <c r="U118" s="162" t="e">
        <f t="shared" si="158"/>
        <v>#REF!</v>
      </c>
      <c r="V118" s="156"/>
      <c r="W118" s="222"/>
      <c r="X118" s="162">
        <f t="shared" si="158"/>
        <v>1</v>
      </c>
      <c r="Y118" s="162" t="e">
        <f t="shared" si="158"/>
        <v>#REF!</v>
      </c>
      <c r="Z118" s="162" t="e">
        <f t="shared" si="158"/>
        <v>#REF!</v>
      </c>
      <c r="AA118" s="162">
        <f t="shared" si="158"/>
        <v>1.2</v>
      </c>
      <c r="AB118" s="162" t="e">
        <f t="shared" si="158"/>
        <v>#REF!</v>
      </c>
      <c r="AC118" s="162" t="e">
        <f t="shared" si="158"/>
        <v>#REF!</v>
      </c>
      <c r="AD118" s="162">
        <f t="shared" si="158"/>
        <v>1.2</v>
      </c>
      <c r="AE118" s="162" t="e">
        <f t="shared" si="158"/>
        <v>#REF!</v>
      </c>
      <c r="AF118" s="162" t="e">
        <f t="shared" si="158"/>
        <v>#REF!</v>
      </c>
      <c r="AG118" s="162">
        <f t="shared" si="158"/>
        <v>1.2</v>
      </c>
      <c r="AH118" s="162" t="e">
        <f t="shared" si="158"/>
        <v>#REF!</v>
      </c>
      <c r="AI118" s="162" t="e">
        <f t="shared" si="158"/>
        <v>#REF!</v>
      </c>
      <c r="AJ118" s="162">
        <f t="shared" si="158"/>
        <v>1.2</v>
      </c>
      <c r="AK118" s="162" t="e">
        <f t="shared" si="158"/>
        <v>#REF!</v>
      </c>
      <c r="AL118" s="162" t="e">
        <f t="shared" si="158"/>
        <v>#REF!</v>
      </c>
      <c r="AM118" s="162">
        <f t="shared" si="158"/>
        <v>1.2</v>
      </c>
      <c r="AN118" s="162" t="e">
        <f t="shared" si="158"/>
        <v>#REF!</v>
      </c>
      <c r="AO118" s="162" t="e">
        <f t="shared" si="158"/>
        <v>#REF!</v>
      </c>
      <c r="AP118" s="162">
        <f t="shared" si="158"/>
        <v>1.2</v>
      </c>
      <c r="AQ118" s="162" t="e">
        <f t="shared" si="158"/>
        <v>#REF!</v>
      </c>
      <c r="AR118" s="162" t="e">
        <f t="shared" si="158"/>
        <v>#REF!</v>
      </c>
      <c r="AS118" s="162">
        <f t="shared" si="158"/>
        <v>1.2</v>
      </c>
      <c r="AT118" s="162" t="e">
        <f t="shared" si="158"/>
        <v>#REF!</v>
      </c>
      <c r="AU118" s="162" t="e">
        <f t="shared" si="158"/>
        <v>#REF!</v>
      </c>
      <c r="AV118" s="162">
        <f t="shared" si="158"/>
        <v>1.2</v>
      </c>
      <c r="AW118" s="162" t="e">
        <f t="shared" si="158"/>
        <v>#REF!</v>
      </c>
      <c r="AX118" s="162" t="e">
        <f t="shared" si="158"/>
        <v>#REF!</v>
      </c>
      <c r="AY118" s="136"/>
      <c r="AZ118" s="140"/>
      <c r="BA118" s="223"/>
      <c r="BB118" s="223"/>
      <c r="BC118" s="139"/>
      <c r="BD118" s="140"/>
    </row>
    <row r="119" spans="2:56" s="110" customFormat="1" ht="20.25" customHeight="1" x14ac:dyDescent="0.25">
      <c r="E119" s="161"/>
      <c r="F119" s="165" t="s">
        <v>135</v>
      </c>
      <c r="G119" s="162">
        <f>+G79</f>
        <v>4.15482</v>
      </c>
      <c r="H119" s="162" t="e">
        <f>+H79</f>
        <v>#REF!</v>
      </c>
      <c r="I119" s="162" t="e">
        <f>+I79</f>
        <v>#REF!</v>
      </c>
      <c r="J119" s="156"/>
      <c r="K119" s="222"/>
      <c r="L119" s="222"/>
      <c r="M119" s="162">
        <f t="shared" ref="M119:AX119" si="159">+M79</f>
        <v>4.1500000000000004</v>
      </c>
      <c r="N119" s="162" t="e">
        <f t="shared" si="159"/>
        <v>#REF!</v>
      </c>
      <c r="O119" s="162" t="e">
        <f t="shared" si="159"/>
        <v>#REF!</v>
      </c>
      <c r="P119" s="156"/>
      <c r="Q119" s="222"/>
      <c r="R119" s="222"/>
      <c r="S119" s="162">
        <f t="shared" si="159"/>
        <v>3.9499999999999997</v>
      </c>
      <c r="T119" s="162" t="e">
        <f t="shared" si="159"/>
        <v>#REF!</v>
      </c>
      <c r="U119" s="162" t="e">
        <f t="shared" si="159"/>
        <v>#REF!</v>
      </c>
      <c r="V119" s="156"/>
      <c r="W119" s="222"/>
      <c r="X119" s="162">
        <f t="shared" si="159"/>
        <v>3.9500000000000006</v>
      </c>
      <c r="Y119" s="162" t="e">
        <f t="shared" si="159"/>
        <v>#REF!</v>
      </c>
      <c r="Z119" s="162" t="e">
        <f t="shared" si="159"/>
        <v>#REF!</v>
      </c>
      <c r="AA119" s="162">
        <f t="shared" si="159"/>
        <v>3.9500000000000006</v>
      </c>
      <c r="AB119" s="162" t="e">
        <f t="shared" si="159"/>
        <v>#REF!</v>
      </c>
      <c r="AC119" s="162" t="e">
        <f t="shared" si="159"/>
        <v>#REF!</v>
      </c>
      <c r="AD119" s="162">
        <f t="shared" si="159"/>
        <v>3.9500000000000006</v>
      </c>
      <c r="AE119" s="162" t="e">
        <f t="shared" si="159"/>
        <v>#REF!</v>
      </c>
      <c r="AF119" s="162" t="e">
        <f t="shared" si="159"/>
        <v>#REF!</v>
      </c>
      <c r="AG119" s="162">
        <f t="shared" si="159"/>
        <v>4.05</v>
      </c>
      <c r="AH119" s="162" t="e">
        <f t="shared" si="159"/>
        <v>#REF!</v>
      </c>
      <c r="AI119" s="162" t="e">
        <f t="shared" si="159"/>
        <v>#REF!</v>
      </c>
      <c r="AJ119" s="162">
        <f t="shared" si="159"/>
        <v>3.9600000000000004</v>
      </c>
      <c r="AK119" s="162" t="e">
        <f t="shared" si="159"/>
        <v>#REF!</v>
      </c>
      <c r="AL119" s="162" t="e">
        <f t="shared" si="159"/>
        <v>#REF!</v>
      </c>
      <c r="AM119" s="162">
        <f t="shared" si="159"/>
        <v>4.0600000000000005</v>
      </c>
      <c r="AN119" s="162" t="e">
        <f t="shared" si="159"/>
        <v>#REF!</v>
      </c>
      <c r="AO119" s="162" t="e">
        <f t="shared" si="159"/>
        <v>#REF!</v>
      </c>
      <c r="AP119" s="162">
        <f t="shared" si="159"/>
        <v>4.0600000000000005</v>
      </c>
      <c r="AQ119" s="162" t="e">
        <f t="shared" si="159"/>
        <v>#REF!</v>
      </c>
      <c r="AR119" s="162" t="e">
        <f t="shared" si="159"/>
        <v>#REF!</v>
      </c>
      <c r="AS119" s="162">
        <f t="shared" si="159"/>
        <v>4.16</v>
      </c>
      <c r="AT119" s="162" t="e">
        <f t="shared" si="159"/>
        <v>#REF!</v>
      </c>
      <c r="AU119" s="162" t="e">
        <f t="shared" si="159"/>
        <v>#REF!</v>
      </c>
      <c r="AV119" s="162">
        <f t="shared" si="159"/>
        <v>4.16</v>
      </c>
      <c r="AW119" s="162" t="e">
        <f t="shared" si="159"/>
        <v>#REF!</v>
      </c>
      <c r="AX119" s="162" t="e">
        <f t="shared" si="159"/>
        <v>#REF!</v>
      </c>
      <c r="AY119" s="136"/>
      <c r="AZ119" s="140"/>
      <c r="BA119" s="223"/>
      <c r="BB119" s="223"/>
      <c r="BC119" s="139"/>
      <c r="BD119" s="140"/>
    </row>
    <row r="120" spans="2:56" s="110" customFormat="1" ht="18" customHeight="1" x14ac:dyDescent="0.25">
      <c r="E120" s="161"/>
      <c r="F120" s="165" t="s">
        <v>149</v>
      </c>
      <c r="G120" s="162"/>
      <c r="H120" s="162" t="e">
        <f>+H82</f>
        <v>#REF!</v>
      </c>
      <c r="I120" s="162" t="e">
        <f>+I82</f>
        <v>#REF!</v>
      </c>
      <c r="J120" s="156"/>
      <c r="K120" s="222"/>
      <c r="L120" s="222"/>
      <c r="M120" s="162"/>
      <c r="N120" s="162" t="e">
        <f>+N82</f>
        <v>#REF!</v>
      </c>
      <c r="O120" s="162" t="e">
        <f>+O82</f>
        <v>#REF!</v>
      </c>
      <c r="P120" s="156"/>
      <c r="Q120" s="222"/>
      <c r="R120" s="222"/>
      <c r="S120" s="162"/>
      <c r="T120" s="162" t="e">
        <f>+T82+T81</f>
        <v>#REF!</v>
      </c>
      <c r="U120" s="162" t="e">
        <f>+U82</f>
        <v>#REF!</v>
      </c>
      <c r="V120" s="156"/>
      <c r="W120" s="222"/>
      <c r="X120" s="162"/>
      <c r="Y120" s="162" t="e">
        <f>+Y82</f>
        <v>#REF!</v>
      </c>
      <c r="Z120" s="162" t="e">
        <f>+Z82</f>
        <v>#REF!</v>
      </c>
      <c r="AA120" s="162"/>
      <c r="AB120" s="162" t="e">
        <f>+AB82</f>
        <v>#REF!</v>
      </c>
      <c r="AC120" s="162" t="e">
        <f>+AC82</f>
        <v>#REF!</v>
      </c>
      <c r="AD120" s="162"/>
      <c r="AE120" s="162" t="e">
        <f>+AE82</f>
        <v>#REF!</v>
      </c>
      <c r="AF120" s="162" t="e">
        <f>+AF82</f>
        <v>#REF!</v>
      </c>
      <c r="AG120" s="162"/>
      <c r="AH120" s="162" t="e">
        <f>+AH82</f>
        <v>#REF!</v>
      </c>
      <c r="AI120" s="162">
        <f>+AI82</f>
        <v>0</v>
      </c>
      <c r="AJ120" s="162"/>
      <c r="AK120" s="162">
        <f>+AK82</f>
        <v>0</v>
      </c>
      <c r="AL120" s="162" t="e">
        <f>+AL82</f>
        <v>#REF!</v>
      </c>
      <c r="AM120" s="162"/>
      <c r="AN120" s="162" t="e">
        <f>+AN82</f>
        <v>#REF!</v>
      </c>
      <c r="AO120" s="162">
        <f>+AO82</f>
        <v>0</v>
      </c>
      <c r="AP120" s="162"/>
      <c r="AQ120" s="162" t="e">
        <f>+AQ82</f>
        <v>#REF!</v>
      </c>
      <c r="AR120" s="162" t="e">
        <f>+AR82</f>
        <v>#REF!</v>
      </c>
      <c r="AS120" s="162"/>
      <c r="AT120" s="162">
        <f>+AT82</f>
        <v>0</v>
      </c>
      <c r="AU120" s="162" t="e">
        <f>+AU82</f>
        <v>#REF!</v>
      </c>
      <c r="AV120" s="162"/>
      <c r="AW120" s="162" t="e">
        <f>+AW82</f>
        <v>#REF!</v>
      </c>
      <c r="AX120" s="162" t="e">
        <f>+AX82</f>
        <v>#REF!</v>
      </c>
      <c r="AY120" s="136"/>
      <c r="AZ120" s="140"/>
      <c r="BA120" s="223"/>
      <c r="BB120" s="223"/>
      <c r="BC120" s="139"/>
      <c r="BD120" s="140"/>
    </row>
    <row r="121" spans="2:56" x14ac:dyDescent="0.25">
      <c r="G121" s="162">
        <f>SUM(G114:G120)</f>
        <v>17.568619999999999</v>
      </c>
      <c r="H121" s="162" t="e">
        <f>SUM(H114:H120)</f>
        <v>#REF!</v>
      </c>
      <c r="I121" s="162" t="e">
        <f>SUM(I114:I120)</f>
        <v>#REF!</v>
      </c>
      <c r="M121" s="162">
        <f t="shared" ref="M121:AX121" si="160">SUM(M114:M120)</f>
        <v>18.118800000000004</v>
      </c>
      <c r="N121" s="162" t="e">
        <f t="shared" si="160"/>
        <v>#REF!</v>
      </c>
      <c r="O121" s="162" t="e">
        <f t="shared" si="160"/>
        <v>#REF!</v>
      </c>
      <c r="S121" s="162">
        <f t="shared" si="160"/>
        <v>18.123799999999999</v>
      </c>
      <c r="T121" s="162" t="e">
        <f t="shared" si="160"/>
        <v>#REF!</v>
      </c>
      <c r="U121" s="162" t="e">
        <f t="shared" si="160"/>
        <v>#REF!</v>
      </c>
      <c r="X121" s="162">
        <f t="shared" si="160"/>
        <v>18.518799999999999</v>
      </c>
      <c r="Y121" s="162" t="e">
        <f t="shared" si="160"/>
        <v>#REF!</v>
      </c>
      <c r="Z121" s="162" t="e">
        <f t="shared" si="160"/>
        <v>#REF!</v>
      </c>
      <c r="AA121" s="162">
        <f t="shared" si="160"/>
        <v>19.1188</v>
      </c>
      <c r="AB121" s="162" t="e">
        <f t="shared" si="160"/>
        <v>#REF!</v>
      </c>
      <c r="AC121" s="162" t="e">
        <f t="shared" si="160"/>
        <v>#REF!</v>
      </c>
      <c r="AD121" s="162">
        <f t="shared" si="160"/>
        <v>19.318200000000001</v>
      </c>
      <c r="AE121" s="162" t="e">
        <f t="shared" si="160"/>
        <v>#REF!</v>
      </c>
      <c r="AF121" s="162" t="e">
        <f t="shared" si="160"/>
        <v>#REF!</v>
      </c>
      <c r="AG121" s="162">
        <f t="shared" si="160"/>
        <v>19.6082</v>
      </c>
      <c r="AH121" s="162" t="e">
        <f t="shared" si="160"/>
        <v>#REF!</v>
      </c>
      <c r="AI121" s="162" t="e">
        <f t="shared" si="160"/>
        <v>#REF!</v>
      </c>
      <c r="AJ121" s="162">
        <f t="shared" si="160"/>
        <v>19.525000000000002</v>
      </c>
      <c r="AK121" s="162" t="e">
        <f t="shared" si="160"/>
        <v>#REF!</v>
      </c>
      <c r="AL121" s="162" t="e">
        <f t="shared" si="160"/>
        <v>#REF!</v>
      </c>
      <c r="AM121" s="162">
        <f t="shared" si="160"/>
        <v>19.675000000000004</v>
      </c>
      <c r="AN121" s="162" t="e">
        <f t="shared" si="160"/>
        <v>#REF!</v>
      </c>
      <c r="AO121" s="162" t="e">
        <f t="shared" si="160"/>
        <v>#REF!</v>
      </c>
      <c r="AP121" s="162">
        <f t="shared" si="160"/>
        <v>20.015000000000001</v>
      </c>
      <c r="AQ121" s="162" t="e">
        <f t="shared" si="160"/>
        <v>#REF!</v>
      </c>
      <c r="AR121" s="162" t="e">
        <f t="shared" si="160"/>
        <v>#REF!</v>
      </c>
      <c r="AS121" s="162">
        <f t="shared" si="160"/>
        <v>20.115000000000002</v>
      </c>
      <c r="AT121" s="162" t="e">
        <f t="shared" si="160"/>
        <v>#REF!</v>
      </c>
      <c r="AU121" s="162" t="e">
        <f t="shared" si="160"/>
        <v>#REF!</v>
      </c>
      <c r="AV121" s="162">
        <f t="shared" si="160"/>
        <v>20.114999999999998</v>
      </c>
      <c r="AW121" s="162" t="e">
        <f t="shared" si="160"/>
        <v>#REF!</v>
      </c>
      <c r="AX121" s="162" t="e">
        <f t="shared" si="160"/>
        <v>#REF!</v>
      </c>
    </row>
    <row r="122" spans="2:56" x14ac:dyDescent="0.25">
      <c r="AX122" s="136" t="e">
        <f>+AX121+AU121+AR121+AO121+AL121+AI121+AF121+AC121+Z121+U121+O121+I121</f>
        <v>#REF!</v>
      </c>
      <c r="AY122" s="136">
        <v>20755</v>
      </c>
      <c r="AZ122" s="280" t="e">
        <f>+AY122-AX122</f>
        <v>#REF!</v>
      </c>
    </row>
    <row r="123" spans="2:56" x14ac:dyDescent="0.25">
      <c r="F123" s="131" t="s">
        <v>147</v>
      </c>
      <c r="AZ123" s="281" t="e">
        <f>+AZ122/AX122</f>
        <v>#REF!</v>
      </c>
      <c r="BA123" s="224" t="s">
        <v>1923</v>
      </c>
    </row>
    <row r="124" spans="2:56" x14ac:dyDescent="0.25">
      <c r="F124" s="131" t="s">
        <v>136</v>
      </c>
      <c r="G124" s="132">
        <f>+G11</f>
        <v>2.1999999999999997</v>
      </c>
      <c r="H124" s="132" t="e">
        <f>+H11</f>
        <v>#REF!</v>
      </c>
      <c r="I124" s="132" t="e">
        <f>+I11</f>
        <v>#REF!</v>
      </c>
      <c r="M124" s="132">
        <f t="shared" ref="M124:AX124" si="161">+M11</f>
        <v>2.1999999999999997</v>
      </c>
      <c r="N124" s="132" t="e">
        <f t="shared" si="161"/>
        <v>#REF!</v>
      </c>
      <c r="O124" s="132" t="e">
        <f t="shared" si="161"/>
        <v>#REF!</v>
      </c>
      <c r="S124" s="132">
        <f t="shared" si="161"/>
        <v>2.1999999999999997</v>
      </c>
      <c r="T124" s="132" t="e">
        <f t="shared" si="161"/>
        <v>#REF!</v>
      </c>
      <c r="U124" s="132" t="e">
        <f t="shared" si="161"/>
        <v>#REF!</v>
      </c>
      <c r="X124" s="132">
        <f t="shared" si="161"/>
        <v>2.1999999999999997</v>
      </c>
      <c r="Y124" s="132" t="e">
        <f t="shared" si="161"/>
        <v>#REF!</v>
      </c>
      <c r="Z124" s="132" t="e">
        <f t="shared" si="161"/>
        <v>#REF!</v>
      </c>
      <c r="AA124" s="132">
        <f t="shared" si="161"/>
        <v>2.6</v>
      </c>
      <c r="AB124" s="132" t="e">
        <f t="shared" si="161"/>
        <v>#REF!</v>
      </c>
      <c r="AC124" s="132" t="e">
        <f t="shared" si="161"/>
        <v>#REF!</v>
      </c>
      <c r="AD124" s="132">
        <f t="shared" si="161"/>
        <v>2.7</v>
      </c>
      <c r="AE124" s="132" t="e">
        <f t="shared" si="161"/>
        <v>#REF!</v>
      </c>
      <c r="AF124" s="132" t="e">
        <f t="shared" si="161"/>
        <v>#REF!</v>
      </c>
      <c r="AG124" s="132">
        <f t="shared" si="161"/>
        <v>2.7</v>
      </c>
      <c r="AH124" s="132" t="e">
        <f t="shared" si="161"/>
        <v>#REF!</v>
      </c>
      <c r="AI124" s="132" t="e">
        <f t="shared" si="161"/>
        <v>#REF!</v>
      </c>
      <c r="AJ124" s="132">
        <f t="shared" si="161"/>
        <v>2.7</v>
      </c>
      <c r="AK124" s="132" t="e">
        <f t="shared" si="161"/>
        <v>#REF!</v>
      </c>
      <c r="AL124" s="132" t="e">
        <f t="shared" si="161"/>
        <v>#REF!</v>
      </c>
      <c r="AM124" s="132">
        <f t="shared" si="161"/>
        <v>2.7</v>
      </c>
      <c r="AN124" s="132" t="e">
        <f t="shared" si="161"/>
        <v>#REF!</v>
      </c>
      <c r="AO124" s="132" t="e">
        <f t="shared" si="161"/>
        <v>#REF!</v>
      </c>
      <c r="AP124" s="132">
        <f t="shared" si="161"/>
        <v>2.7</v>
      </c>
      <c r="AQ124" s="132" t="e">
        <f t="shared" si="161"/>
        <v>#REF!</v>
      </c>
      <c r="AR124" s="132" t="e">
        <f t="shared" si="161"/>
        <v>#REF!</v>
      </c>
      <c r="AS124" s="132">
        <f t="shared" si="161"/>
        <v>2.7</v>
      </c>
      <c r="AT124" s="132" t="e">
        <f t="shared" si="161"/>
        <v>#REF!</v>
      </c>
      <c r="AU124" s="132" t="e">
        <f t="shared" si="161"/>
        <v>#REF!</v>
      </c>
      <c r="AV124" s="132">
        <f t="shared" si="161"/>
        <v>2.7</v>
      </c>
      <c r="AW124" s="132" t="e">
        <f t="shared" si="161"/>
        <v>#REF!</v>
      </c>
      <c r="AX124" s="132" t="e">
        <f t="shared" si="161"/>
        <v>#REF!</v>
      </c>
      <c r="BA124" s="171" t="s">
        <v>1924</v>
      </c>
    </row>
    <row r="125" spans="2:56" x14ac:dyDescent="0.25">
      <c r="F125" s="131" t="s">
        <v>137</v>
      </c>
      <c r="G125" s="132">
        <f>+G26</f>
        <v>3.7982</v>
      </c>
      <c r="H125" s="132" t="e">
        <f>+H26</f>
        <v>#REF!</v>
      </c>
      <c r="I125" s="132" t="e">
        <f>+I26</f>
        <v>#REF!</v>
      </c>
      <c r="J125" s="134">
        <f ca="1">+J125:K1267*3</f>
        <v>0</v>
      </c>
      <c r="M125" s="132">
        <f t="shared" ref="M125:AX125" si="162">+M26</f>
        <v>4.1032000000000002</v>
      </c>
      <c r="N125" s="132" t="e">
        <f t="shared" si="162"/>
        <v>#REF!</v>
      </c>
      <c r="O125" s="132" t="e">
        <f t="shared" si="162"/>
        <v>#REF!</v>
      </c>
      <c r="P125" s="134">
        <f ca="1">+P125:Q1267*3</f>
        <v>0</v>
      </c>
      <c r="S125" s="132">
        <f t="shared" si="162"/>
        <v>4.1032000000000002</v>
      </c>
      <c r="T125" s="132" t="e">
        <f t="shared" si="162"/>
        <v>#REF!</v>
      </c>
      <c r="U125" s="132" t="e">
        <f t="shared" si="162"/>
        <v>#REF!</v>
      </c>
      <c r="V125" s="134">
        <f ca="1">+V125:W1267*3</f>
        <v>0</v>
      </c>
      <c r="X125" s="132">
        <f t="shared" si="162"/>
        <v>4.5032000000000005</v>
      </c>
      <c r="Y125" s="132" t="e">
        <f t="shared" si="162"/>
        <v>#REF!</v>
      </c>
      <c r="Z125" s="132" t="e">
        <f t="shared" si="162"/>
        <v>#REF!</v>
      </c>
      <c r="AA125" s="132">
        <f t="shared" si="162"/>
        <v>4.3032000000000004</v>
      </c>
      <c r="AB125" s="132" t="e">
        <f t="shared" si="162"/>
        <v>#REF!</v>
      </c>
      <c r="AC125" s="132" t="e">
        <f t="shared" si="162"/>
        <v>#REF!</v>
      </c>
      <c r="AD125" s="132">
        <f t="shared" si="162"/>
        <v>4.7032000000000007</v>
      </c>
      <c r="AE125" s="132" t="e">
        <f t="shared" si="162"/>
        <v>#REF!</v>
      </c>
      <c r="AF125" s="132" t="e">
        <f t="shared" si="162"/>
        <v>#REF!</v>
      </c>
      <c r="AG125" s="132">
        <f t="shared" si="162"/>
        <v>4.7032000000000007</v>
      </c>
      <c r="AH125" s="132" t="e">
        <f t="shared" si="162"/>
        <v>#REF!</v>
      </c>
      <c r="AI125" s="132" t="e">
        <f t="shared" si="162"/>
        <v>#REF!</v>
      </c>
      <c r="AJ125" s="132">
        <f t="shared" si="162"/>
        <v>4.7000000000000011</v>
      </c>
      <c r="AK125" s="132" t="e">
        <f t="shared" si="162"/>
        <v>#REF!</v>
      </c>
      <c r="AL125" s="132" t="e">
        <f t="shared" si="162"/>
        <v>#REF!</v>
      </c>
      <c r="AM125" s="132">
        <f t="shared" si="162"/>
        <v>4.7000000000000011</v>
      </c>
      <c r="AN125" s="132" t="e">
        <f t="shared" si="162"/>
        <v>#REF!</v>
      </c>
      <c r="AO125" s="132" t="e">
        <f t="shared" si="162"/>
        <v>#REF!</v>
      </c>
      <c r="AP125" s="132">
        <f t="shared" si="162"/>
        <v>4.7000000000000011</v>
      </c>
      <c r="AQ125" s="132" t="e">
        <f t="shared" si="162"/>
        <v>#REF!</v>
      </c>
      <c r="AR125" s="132" t="e">
        <f t="shared" si="162"/>
        <v>#REF!</v>
      </c>
      <c r="AS125" s="132">
        <f t="shared" si="162"/>
        <v>4.7000000000000011</v>
      </c>
      <c r="AT125" s="132" t="e">
        <f t="shared" si="162"/>
        <v>#REF!</v>
      </c>
      <c r="AU125" s="132" t="e">
        <f t="shared" si="162"/>
        <v>#REF!</v>
      </c>
      <c r="AV125" s="132">
        <f t="shared" si="162"/>
        <v>4.7</v>
      </c>
      <c r="AW125" s="132" t="e">
        <f t="shared" si="162"/>
        <v>#REF!</v>
      </c>
      <c r="AX125" s="132" t="e">
        <f t="shared" si="162"/>
        <v>#REF!</v>
      </c>
    </row>
    <row r="126" spans="2:56" x14ac:dyDescent="0.25">
      <c r="F126" s="131" t="s">
        <v>1926</v>
      </c>
      <c r="G126" s="132">
        <f>+G34</f>
        <v>1.5999999999999999</v>
      </c>
      <c r="H126" s="132" t="e">
        <f>+H34</f>
        <v>#REF!</v>
      </c>
      <c r="I126" s="132" t="e">
        <f>+I34</f>
        <v>#REF!</v>
      </c>
      <c r="M126" s="132">
        <f t="shared" ref="M126:AX126" si="163">+M34</f>
        <v>1.4</v>
      </c>
      <c r="N126" s="132" t="e">
        <f t="shared" si="163"/>
        <v>#REF!</v>
      </c>
      <c r="O126" s="132" t="e">
        <f t="shared" si="163"/>
        <v>#REF!</v>
      </c>
      <c r="S126" s="132">
        <f t="shared" si="163"/>
        <v>1.4</v>
      </c>
      <c r="T126" s="132" t="e">
        <f t="shared" si="163"/>
        <v>#REF!</v>
      </c>
      <c r="U126" s="132" t="e">
        <f t="shared" si="163"/>
        <v>#REF!</v>
      </c>
      <c r="X126" s="132">
        <f t="shared" si="163"/>
        <v>1.4</v>
      </c>
      <c r="Y126" s="132" t="e">
        <f t="shared" si="163"/>
        <v>#REF!</v>
      </c>
      <c r="Z126" s="132" t="e">
        <f t="shared" si="163"/>
        <v>#REF!</v>
      </c>
      <c r="AA126" s="132">
        <f t="shared" si="163"/>
        <v>1.4</v>
      </c>
      <c r="AB126" s="132" t="e">
        <f t="shared" si="163"/>
        <v>#REF!</v>
      </c>
      <c r="AC126" s="132" t="e">
        <f t="shared" si="163"/>
        <v>#REF!</v>
      </c>
      <c r="AD126" s="132">
        <f t="shared" si="163"/>
        <v>1.4</v>
      </c>
      <c r="AE126" s="132" t="e">
        <f t="shared" si="163"/>
        <v>#REF!</v>
      </c>
      <c r="AF126" s="132" t="e">
        <f t="shared" si="163"/>
        <v>#REF!</v>
      </c>
      <c r="AG126" s="132">
        <f t="shared" si="163"/>
        <v>1.4</v>
      </c>
      <c r="AH126" s="132" t="e">
        <f t="shared" si="163"/>
        <v>#REF!</v>
      </c>
      <c r="AI126" s="132" t="e">
        <f t="shared" si="163"/>
        <v>#REF!</v>
      </c>
      <c r="AJ126" s="132">
        <f t="shared" si="163"/>
        <v>1.4</v>
      </c>
      <c r="AK126" s="132" t="e">
        <f t="shared" si="163"/>
        <v>#REF!</v>
      </c>
      <c r="AL126" s="132" t="e">
        <f t="shared" si="163"/>
        <v>#REF!</v>
      </c>
      <c r="AM126" s="132">
        <f t="shared" si="163"/>
        <v>1.45</v>
      </c>
      <c r="AN126" s="132" t="e">
        <f t="shared" si="163"/>
        <v>#REF!</v>
      </c>
      <c r="AO126" s="132" t="e">
        <f t="shared" si="163"/>
        <v>#REF!</v>
      </c>
      <c r="AP126" s="132">
        <f t="shared" si="163"/>
        <v>1.5999999999999999</v>
      </c>
      <c r="AQ126" s="132" t="e">
        <f t="shared" si="163"/>
        <v>#REF!</v>
      </c>
      <c r="AR126" s="132" t="e">
        <f t="shared" si="163"/>
        <v>#REF!</v>
      </c>
      <c r="AS126" s="132">
        <f t="shared" si="163"/>
        <v>1.5999999999999999</v>
      </c>
      <c r="AT126" s="132" t="e">
        <f t="shared" si="163"/>
        <v>#REF!</v>
      </c>
      <c r="AU126" s="132" t="e">
        <f t="shared" si="163"/>
        <v>#REF!</v>
      </c>
      <c r="AV126" s="132">
        <f t="shared" si="163"/>
        <v>1.5999999999999999</v>
      </c>
      <c r="AW126" s="132" t="e">
        <f t="shared" si="163"/>
        <v>#REF!</v>
      </c>
      <c r="AX126" s="132" t="e">
        <f t="shared" si="163"/>
        <v>#REF!</v>
      </c>
    </row>
    <row r="127" spans="2:56" x14ac:dyDescent="0.25">
      <c r="F127" s="131" t="s">
        <v>138</v>
      </c>
      <c r="G127" s="132">
        <f>+G42</f>
        <v>0.505</v>
      </c>
      <c r="H127" s="132" t="e">
        <f>+H42</f>
        <v>#REF!</v>
      </c>
      <c r="I127" s="132" t="e">
        <f>+I42</f>
        <v>#REF!</v>
      </c>
      <c r="M127" s="132">
        <f t="shared" ref="M127:AX127" si="164">+M42</f>
        <v>0.80500000000000005</v>
      </c>
      <c r="N127" s="132" t="e">
        <f t="shared" si="164"/>
        <v>#REF!</v>
      </c>
      <c r="O127" s="132" t="e">
        <f t="shared" si="164"/>
        <v>#REF!</v>
      </c>
      <c r="S127" s="132">
        <f t="shared" si="164"/>
        <v>0.91</v>
      </c>
      <c r="T127" s="132" t="e">
        <f t="shared" si="164"/>
        <v>#REF!</v>
      </c>
      <c r="U127" s="132" t="e">
        <f t="shared" si="164"/>
        <v>#REF!</v>
      </c>
      <c r="X127" s="132">
        <f t="shared" si="164"/>
        <v>0.90500000000000003</v>
      </c>
      <c r="Y127" s="132" t="e">
        <f t="shared" si="164"/>
        <v>#REF!</v>
      </c>
      <c r="Z127" s="132" t="e">
        <f t="shared" si="164"/>
        <v>#REF!</v>
      </c>
      <c r="AA127" s="132">
        <f t="shared" si="164"/>
        <v>1.105</v>
      </c>
      <c r="AB127" s="132" t="e">
        <f t="shared" si="164"/>
        <v>#REF!</v>
      </c>
      <c r="AC127" s="132" t="e">
        <f t="shared" si="164"/>
        <v>#REF!</v>
      </c>
      <c r="AD127" s="132">
        <f t="shared" si="164"/>
        <v>1.105</v>
      </c>
      <c r="AE127" s="132" t="e">
        <f t="shared" si="164"/>
        <v>#REF!</v>
      </c>
      <c r="AF127" s="132" t="e">
        <f t="shared" si="164"/>
        <v>#REF!</v>
      </c>
      <c r="AG127" s="132">
        <f t="shared" si="164"/>
        <v>1.105</v>
      </c>
      <c r="AH127" s="132" t="e">
        <f t="shared" si="164"/>
        <v>#REF!</v>
      </c>
      <c r="AI127" s="132" t="e">
        <f t="shared" si="164"/>
        <v>#REF!</v>
      </c>
      <c r="AJ127" s="132">
        <f t="shared" si="164"/>
        <v>1.105</v>
      </c>
      <c r="AK127" s="132" t="e">
        <f t="shared" si="164"/>
        <v>#REF!</v>
      </c>
      <c r="AL127" s="132" t="e">
        <f t="shared" si="164"/>
        <v>#REF!</v>
      </c>
      <c r="AM127" s="132">
        <f t="shared" si="164"/>
        <v>1.105</v>
      </c>
      <c r="AN127" s="132" t="e">
        <f t="shared" si="164"/>
        <v>#REF!</v>
      </c>
      <c r="AO127" s="132" t="e">
        <f t="shared" si="164"/>
        <v>#REF!</v>
      </c>
      <c r="AP127" s="132">
        <f t="shared" si="164"/>
        <v>1.105</v>
      </c>
      <c r="AQ127" s="132" t="e">
        <f t="shared" si="164"/>
        <v>#REF!</v>
      </c>
      <c r="AR127" s="132" t="e">
        <f t="shared" si="164"/>
        <v>#REF!</v>
      </c>
      <c r="AS127" s="132">
        <f t="shared" si="164"/>
        <v>1.105</v>
      </c>
      <c r="AT127" s="132" t="e">
        <f t="shared" si="164"/>
        <v>#REF!</v>
      </c>
      <c r="AU127" s="132" t="e">
        <f t="shared" si="164"/>
        <v>#REF!</v>
      </c>
      <c r="AV127" s="132">
        <f t="shared" si="164"/>
        <v>1.105</v>
      </c>
      <c r="AW127" s="132" t="e">
        <f t="shared" si="164"/>
        <v>#REF!</v>
      </c>
      <c r="AX127" s="132" t="e">
        <f t="shared" si="164"/>
        <v>#REF!</v>
      </c>
    </row>
    <row r="128" spans="2:56" x14ac:dyDescent="0.25">
      <c r="F128" s="131" t="s">
        <v>261</v>
      </c>
      <c r="G128" s="132">
        <f>+G36</f>
        <v>0.2</v>
      </c>
      <c r="H128" s="132" t="e">
        <f>+H36</f>
        <v>#REF!</v>
      </c>
      <c r="I128" s="132" t="e">
        <f>+I36</f>
        <v>#REF!</v>
      </c>
      <c r="M128" s="132">
        <f t="shared" ref="M128:AX128" si="165">+M36</f>
        <v>0.2</v>
      </c>
      <c r="N128" s="132" t="e">
        <f t="shared" si="165"/>
        <v>#REF!</v>
      </c>
      <c r="O128" s="132" t="e">
        <f t="shared" si="165"/>
        <v>#REF!</v>
      </c>
      <c r="S128" s="132">
        <f t="shared" si="165"/>
        <v>0.2</v>
      </c>
      <c r="T128" s="132" t="e">
        <f t="shared" si="165"/>
        <v>#REF!</v>
      </c>
      <c r="U128" s="132" t="e">
        <f t="shared" si="165"/>
        <v>#REF!</v>
      </c>
      <c r="X128" s="132">
        <f t="shared" si="165"/>
        <v>0.2</v>
      </c>
      <c r="Y128" s="132" t="e">
        <f t="shared" si="165"/>
        <v>#REF!</v>
      </c>
      <c r="Z128" s="132" t="e">
        <f t="shared" si="165"/>
        <v>#REF!</v>
      </c>
      <c r="AA128" s="132">
        <f t="shared" si="165"/>
        <v>0.2</v>
      </c>
      <c r="AB128" s="132" t="e">
        <f t="shared" si="165"/>
        <v>#REF!</v>
      </c>
      <c r="AC128" s="132" t="e">
        <f t="shared" si="165"/>
        <v>#REF!</v>
      </c>
      <c r="AD128" s="132">
        <f t="shared" si="165"/>
        <v>0.2</v>
      </c>
      <c r="AE128" s="132" t="e">
        <f t="shared" si="165"/>
        <v>#REF!</v>
      </c>
      <c r="AF128" s="132" t="e">
        <f t="shared" si="165"/>
        <v>#REF!</v>
      </c>
      <c r="AG128" s="132">
        <f t="shared" si="165"/>
        <v>0.2</v>
      </c>
      <c r="AH128" s="132" t="e">
        <f t="shared" si="165"/>
        <v>#REF!</v>
      </c>
      <c r="AI128" s="132" t="e">
        <f t="shared" si="165"/>
        <v>#REF!</v>
      </c>
      <c r="AJ128" s="132">
        <f t="shared" si="165"/>
        <v>0.2</v>
      </c>
      <c r="AK128" s="132" t="e">
        <f t="shared" si="165"/>
        <v>#REF!</v>
      </c>
      <c r="AL128" s="132" t="e">
        <f t="shared" si="165"/>
        <v>#REF!</v>
      </c>
      <c r="AM128" s="132">
        <f t="shared" si="165"/>
        <v>0.2</v>
      </c>
      <c r="AN128" s="132" t="e">
        <f t="shared" si="165"/>
        <v>#REF!</v>
      </c>
      <c r="AO128" s="132" t="e">
        <f t="shared" si="165"/>
        <v>#REF!</v>
      </c>
      <c r="AP128" s="132">
        <f t="shared" si="165"/>
        <v>0.2</v>
      </c>
      <c r="AQ128" s="132" t="e">
        <f t="shared" si="165"/>
        <v>#REF!</v>
      </c>
      <c r="AR128" s="132" t="e">
        <f t="shared" si="165"/>
        <v>#REF!</v>
      </c>
      <c r="AS128" s="132">
        <f t="shared" si="165"/>
        <v>0.2</v>
      </c>
      <c r="AT128" s="132" t="e">
        <f t="shared" si="165"/>
        <v>#REF!</v>
      </c>
      <c r="AU128" s="132" t="e">
        <f t="shared" si="165"/>
        <v>#REF!</v>
      </c>
      <c r="AV128" s="132">
        <f t="shared" si="165"/>
        <v>0.2</v>
      </c>
      <c r="AW128" s="132" t="e">
        <f t="shared" si="165"/>
        <v>#REF!</v>
      </c>
      <c r="AX128" s="132" t="e">
        <f t="shared" si="165"/>
        <v>#REF!</v>
      </c>
    </row>
    <row r="129" spans="6:50" x14ac:dyDescent="0.25">
      <c r="H129" s="132"/>
      <c r="I129" s="132"/>
      <c r="M129" s="132"/>
      <c r="N129" s="132"/>
      <c r="O129" s="132"/>
      <c r="S129" s="132"/>
      <c r="T129" s="132"/>
      <c r="U129" s="132"/>
      <c r="X129" s="132"/>
      <c r="Y129" s="132"/>
      <c r="Z129" s="132"/>
      <c r="AA129" s="132"/>
      <c r="AB129" s="132"/>
      <c r="AC129" s="132"/>
      <c r="AD129" s="132"/>
      <c r="AE129" s="132"/>
      <c r="AF129" s="132"/>
      <c r="AG129" s="132"/>
      <c r="AH129" s="132"/>
      <c r="AI129" s="132"/>
      <c r="AJ129" s="132"/>
      <c r="AK129" s="132"/>
      <c r="AL129" s="132"/>
      <c r="AM129" s="132"/>
      <c r="AN129" s="132"/>
      <c r="AO129" s="132"/>
      <c r="AP129" s="132"/>
      <c r="AQ129" s="132"/>
      <c r="AR129" s="132"/>
      <c r="AS129" s="132"/>
      <c r="AT129" s="132"/>
      <c r="AU129" s="132"/>
      <c r="AV129" s="132"/>
      <c r="AW129" s="132"/>
      <c r="AX129" s="132"/>
    </row>
    <row r="130" spans="6:50" x14ac:dyDescent="0.25">
      <c r="F130" s="131" t="s">
        <v>139</v>
      </c>
      <c r="G130" s="132">
        <f>+G58</f>
        <v>4.5606000000000009</v>
      </c>
      <c r="H130" s="132" t="e">
        <f>+H58</f>
        <v>#REF!</v>
      </c>
      <c r="I130" s="132" t="e">
        <f>+I58</f>
        <v>#REF!</v>
      </c>
      <c r="M130" s="132">
        <f t="shared" ref="M130:AX130" si="166">+M58</f>
        <v>4.3606000000000007</v>
      </c>
      <c r="N130" s="132" t="e">
        <f t="shared" si="166"/>
        <v>#REF!</v>
      </c>
      <c r="O130" s="132" t="e">
        <f t="shared" si="166"/>
        <v>#REF!</v>
      </c>
      <c r="S130" s="132">
        <f t="shared" si="166"/>
        <v>4.3605999999999998</v>
      </c>
      <c r="T130" s="132" t="e">
        <f t="shared" si="166"/>
        <v>#REF!</v>
      </c>
      <c r="U130" s="132" t="e">
        <f t="shared" si="166"/>
        <v>#REF!</v>
      </c>
      <c r="X130" s="132">
        <f t="shared" si="166"/>
        <v>4.3605999999999998</v>
      </c>
      <c r="Y130" s="132" t="e">
        <f t="shared" si="166"/>
        <v>#REF!</v>
      </c>
      <c r="Z130" s="132" t="e">
        <f t="shared" si="166"/>
        <v>#REF!</v>
      </c>
      <c r="AA130" s="132">
        <f t="shared" si="166"/>
        <v>4.3605999999999998</v>
      </c>
      <c r="AB130" s="132" t="e">
        <f t="shared" si="166"/>
        <v>#REF!</v>
      </c>
      <c r="AC130" s="132" t="e">
        <f t="shared" si="166"/>
        <v>#REF!</v>
      </c>
      <c r="AD130" s="132">
        <f t="shared" si="166"/>
        <v>4.0600000000000005</v>
      </c>
      <c r="AE130" s="132" t="e">
        <f t="shared" si="166"/>
        <v>#REF!</v>
      </c>
      <c r="AF130" s="132" t="e">
        <f t="shared" si="166"/>
        <v>#REF!</v>
      </c>
      <c r="AG130" s="132">
        <f t="shared" si="166"/>
        <v>4.25</v>
      </c>
      <c r="AH130" s="132" t="e">
        <f t="shared" si="166"/>
        <v>#REF!</v>
      </c>
      <c r="AI130" s="132" t="e">
        <f t="shared" si="166"/>
        <v>#REF!</v>
      </c>
      <c r="AJ130" s="132">
        <f t="shared" si="166"/>
        <v>4.26</v>
      </c>
      <c r="AK130" s="132" t="e">
        <f t="shared" si="166"/>
        <v>#REF!</v>
      </c>
      <c r="AL130" s="132" t="e">
        <f t="shared" si="166"/>
        <v>#REF!</v>
      </c>
      <c r="AM130" s="132">
        <f t="shared" si="166"/>
        <v>4.26</v>
      </c>
      <c r="AN130" s="132" t="e">
        <f t="shared" si="166"/>
        <v>#REF!</v>
      </c>
      <c r="AO130" s="132" t="e">
        <f t="shared" si="166"/>
        <v>#REF!</v>
      </c>
      <c r="AP130" s="132">
        <f t="shared" si="166"/>
        <v>4.45</v>
      </c>
      <c r="AQ130" s="132" t="e">
        <f t="shared" si="166"/>
        <v>#REF!</v>
      </c>
      <c r="AR130" s="132" t="e">
        <f t="shared" si="166"/>
        <v>#REF!</v>
      </c>
      <c r="AS130" s="132">
        <f t="shared" si="166"/>
        <v>4.45</v>
      </c>
      <c r="AT130" s="132" t="e">
        <f t="shared" si="166"/>
        <v>#REF!</v>
      </c>
      <c r="AU130" s="132" t="e">
        <f t="shared" si="166"/>
        <v>#REF!</v>
      </c>
      <c r="AV130" s="132">
        <f t="shared" si="166"/>
        <v>4.45</v>
      </c>
      <c r="AW130" s="132" t="e">
        <f t="shared" si="166"/>
        <v>#REF!</v>
      </c>
      <c r="AX130" s="132" t="e">
        <f t="shared" si="166"/>
        <v>#REF!</v>
      </c>
    </row>
    <row r="131" spans="6:50" x14ac:dyDescent="0.25">
      <c r="F131" s="131" t="s">
        <v>140</v>
      </c>
      <c r="G131" s="132">
        <f>+G65</f>
        <v>0.55000000000000004</v>
      </c>
      <c r="H131" s="132" t="e">
        <f>+H65</f>
        <v>#REF!</v>
      </c>
      <c r="I131" s="132" t="e">
        <f>+I65</f>
        <v>#REF!</v>
      </c>
      <c r="M131" s="132">
        <f t="shared" ref="M131:AX131" si="167">+M65</f>
        <v>0.9</v>
      </c>
      <c r="N131" s="132" t="e">
        <f t="shared" si="167"/>
        <v>#REF!</v>
      </c>
      <c r="O131" s="132" t="e">
        <f t="shared" si="167"/>
        <v>#REF!</v>
      </c>
      <c r="S131" s="132">
        <f t="shared" si="167"/>
        <v>1</v>
      </c>
      <c r="T131" s="132" t="e">
        <f t="shared" si="167"/>
        <v>#REF!</v>
      </c>
      <c r="U131" s="132" t="e">
        <f t="shared" si="167"/>
        <v>#REF!</v>
      </c>
      <c r="X131" s="132">
        <f t="shared" si="167"/>
        <v>1</v>
      </c>
      <c r="Y131" s="132" t="e">
        <f t="shared" si="167"/>
        <v>#REF!</v>
      </c>
      <c r="Z131" s="132" t="e">
        <f t="shared" si="167"/>
        <v>#REF!</v>
      </c>
      <c r="AA131" s="132">
        <f t="shared" si="167"/>
        <v>1.2</v>
      </c>
      <c r="AB131" s="132" t="e">
        <f t="shared" si="167"/>
        <v>#REF!</v>
      </c>
      <c r="AC131" s="132" t="e">
        <f t="shared" si="167"/>
        <v>#REF!</v>
      </c>
      <c r="AD131" s="132">
        <f t="shared" si="167"/>
        <v>1.2</v>
      </c>
      <c r="AE131" s="132" t="e">
        <f t="shared" si="167"/>
        <v>#REF!</v>
      </c>
      <c r="AF131" s="132" t="e">
        <f t="shared" si="167"/>
        <v>#REF!</v>
      </c>
      <c r="AG131" s="132">
        <f t="shared" si="167"/>
        <v>1.2</v>
      </c>
      <c r="AH131" s="132" t="e">
        <f t="shared" si="167"/>
        <v>#REF!</v>
      </c>
      <c r="AI131" s="132" t="e">
        <f t="shared" si="167"/>
        <v>#REF!</v>
      </c>
      <c r="AJ131" s="132">
        <f t="shared" si="167"/>
        <v>1.2</v>
      </c>
      <c r="AK131" s="132" t="e">
        <f t="shared" si="167"/>
        <v>#REF!</v>
      </c>
      <c r="AL131" s="132" t="e">
        <f t="shared" si="167"/>
        <v>#REF!</v>
      </c>
      <c r="AM131" s="132">
        <f t="shared" si="167"/>
        <v>1.2</v>
      </c>
      <c r="AN131" s="132" t="e">
        <f t="shared" si="167"/>
        <v>#REF!</v>
      </c>
      <c r="AO131" s="132" t="e">
        <f t="shared" si="167"/>
        <v>#REF!</v>
      </c>
      <c r="AP131" s="132">
        <f t="shared" si="167"/>
        <v>1.2</v>
      </c>
      <c r="AQ131" s="132" t="e">
        <f t="shared" si="167"/>
        <v>#REF!</v>
      </c>
      <c r="AR131" s="132" t="e">
        <f t="shared" si="167"/>
        <v>#REF!</v>
      </c>
      <c r="AS131" s="132">
        <f t="shared" si="167"/>
        <v>1.2</v>
      </c>
      <c r="AT131" s="132" t="e">
        <f t="shared" si="167"/>
        <v>#REF!</v>
      </c>
      <c r="AU131" s="132" t="e">
        <f t="shared" si="167"/>
        <v>#REF!</v>
      </c>
      <c r="AV131" s="132">
        <f t="shared" si="167"/>
        <v>1.2</v>
      </c>
      <c r="AW131" s="132" t="e">
        <f t="shared" si="167"/>
        <v>#REF!</v>
      </c>
      <c r="AX131" s="132" t="e">
        <f t="shared" si="167"/>
        <v>#REF!</v>
      </c>
    </row>
    <row r="132" spans="6:50" x14ac:dyDescent="0.25">
      <c r="H132" s="132"/>
      <c r="I132" s="132"/>
      <c r="M132" s="132"/>
      <c r="N132" s="132"/>
      <c r="O132" s="132"/>
      <c r="S132" s="132"/>
      <c r="T132" s="132"/>
      <c r="U132" s="132"/>
      <c r="X132" s="132"/>
      <c r="Y132" s="132"/>
      <c r="Z132" s="132"/>
      <c r="AA132" s="132"/>
      <c r="AB132" s="132"/>
      <c r="AC132" s="132"/>
      <c r="AD132" s="132"/>
      <c r="AE132" s="132"/>
      <c r="AF132" s="132"/>
      <c r="AG132" s="132"/>
      <c r="AH132" s="132"/>
      <c r="AI132" s="132"/>
      <c r="AJ132" s="132"/>
      <c r="AK132" s="132"/>
      <c r="AL132" s="132"/>
      <c r="AM132" s="132"/>
      <c r="AN132" s="132"/>
      <c r="AO132" s="132"/>
      <c r="AP132" s="132"/>
      <c r="AQ132" s="132"/>
      <c r="AR132" s="132"/>
      <c r="AS132" s="132"/>
      <c r="AT132" s="132"/>
      <c r="AU132" s="132"/>
      <c r="AV132" s="132"/>
      <c r="AW132" s="132"/>
      <c r="AX132" s="132"/>
    </row>
    <row r="133" spans="6:50" x14ac:dyDescent="0.25">
      <c r="F133" s="131" t="s">
        <v>135</v>
      </c>
      <c r="G133" s="132">
        <f>+G79</f>
        <v>4.15482</v>
      </c>
      <c r="H133" s="132" t="e">
        <f>+H79</f>
        <v>#REF!</v>
      </c>
      <c r="I133" s="132" t="e">
        <f>+I79</f>
        <v>#REF!</v>
      </c>
      <c r="M133" s="132">
        <f t="shared" ref="M133:AX133" si="168">+M79</f>
        <v>4.1500000000000004</v>
      </c>
      <c r="N133" s="132" t="e">
        <f t="shared" si="168"/>
        <v>#REF!</v>
      </c>
      <c r="O133" s="132" t="e">
        <f t="shared" si="168"/>
        <v>#REF!</v>
      </c>
      <c r="S133" s="132">
        <f t="shared" si="168"/>
        <v>3.9499999999999997</v>
      </c>
      <c r="T133" s="132" t="e">
        <f t="shared" si="168"/>
        <v>#REF!</v>
      </c>
      <c r="U133" s="132" t="e">
        <f t="shared" si="168"/>
        <v>#REF!</v>
      </c>
      <c r="X133" s="132">
        <f t="shared" si="168"/>
        <v>3.9500000000000006</v>
      </c>
      <c r="Y133" s="132" t="e">
        <f t="shared" si="168"/>
        <v>#REF!</v>
      </c>
      <c r="Z133" s="132" t="e">
        <f t="shared" si="168"/>
        <v>#REF!</v>
      </c>
      <c r="AA133" s="132">
        <f t="shared" si="168"/>
        <v>3.9500000000000006</v>
      </c>
      <c r="AB133" s="132" t="e">
        <f t="shared" si="168"/>
        <v>#REF!</v>
      </c>
      <c r="AC133" s="132" t="e">
        <f t="shared" si="168"/>
        <v>#REF!</v>
      </c>
      <c r="AD133" s="132">
        <f t="shared" si="168"/>
        <v>3.9500000000000006</v>
      </c>
      <c r="AE133" s="132" t="e">
        <f t="shared" si="168"/>
        <v>#REF!</v>
      </c>
      <c r="AF133" s="132" t="e">
        <f t="shared" si="168"/>
        <v>#REF!</v>
      </c>
      <c r="AG133" s="132">
        <f t="shared" si="168"/>
        <v>4.05</v>
      </c>
      <c r="AH133" s="132" t="e">
        <f t="shared" si="168"/>
        <v>#REF!</v>
      </c>
      <c r="AI133" s="132" t="e">
        <f t="shared" si="168"/>
        <v>#REF!</v>
      </c>
      <c r="AJ133" s="132">
        <f t="shared" si="168"/>
        <v>3.9600000000000004</v>
      </c>
      <c r="AK133" s="132" t="e">
        <f t="shared" si="168"/>
        <v>#REF!</v>
      </c>
      <c r="AL133" s="132" t="e">
        <f t="shared" si="168"/>
        <v>#REF!</v>
      </c>
      <c r="AM133" s="132">
        <f t="shared" si="168"/>
        <v>4.0600000000000005</v>
      </c>
      <c r="AN133" s="132" t="e">
        <f t="shared" si="168"/>
        <v>#REF!</v>
      </c>
      <c r="AO133" s="132" t="e">
        <f t="shared" si="168"/>
        <v>#REF!</v>
      </c>
      <c r="AP133" s="132">
        <f t="shared" si="168"/>
        <v>4.0600000000000005</v>
      </c>
      <c r="AQ133" s="132" t="e">
        <f t="shared" si="168"/>
        <v>#REF!</v>
      </c>
      <c r="AR133" s="132" t="e">
        <f t="shared" si="168"/>
        <v>#REF!</v>
      </c>
      <c r="AS133" s="132">
        <f t="shared" si="168"/>
        <v>4.16</v>
      </c>
      <c r="AT133" s="132" t="e">
        <f t="shared" si="168"/>
        <v>#REF!</v>
      </c>
      <c r="AU133" s="132" t="e">
        <f t="shared" si="168"/>
        <v>#REF!</v>
      </c>
      <c r="AV133" s="132">
        <f t="shared" si="168"/>
        <v>4.16</v>
      </c>
      <c r="AW133" s="132" t="e">
        <f t="shared" si="168"/>
        <v>#REF!</v>
      </c>
      <c r="AX133" s="132" t="e">
        <f t="shared" si="168"/>
        <v>#REF!</v>
      </c>
    </row>
    <row r="134" spans="6:50" x14ac:dyDescent="0.25">
      <c r="G134" s="132">
        <f>SUM(G124:G133)</f>
        <v>17.568619999999999</v>
      </c>
      <c r="H134" s="132" t="e">
        <f t="shared" ref="H134:I134" si="169">SUM(H124:H133)</f>
        <v>#REF!</v>
      </c>
      <c r="I134" s="132" t="e">
        <f t="shared" si="169"/>
        <v>#REF!</v>
      </c>
      <c r="M134" s="132">
        <f>SUM(M124:M133)</f>
        <v>18.1188</v>
      </c>
      <c r="N134" s="132" t="e">
        <f t="shared" ref="N134" si="170">SUM(N124:N133)</f>
        <v>#REF!</v>
      </c>
      <c r="O134" s="132" t="e">
        <f t="shared" ref="O134" si="171">SUM(O124:O133)</f>
        <v>#REF!</v>
      </c>
      <c r="S134" s="132">
        <f>SUM(S124:S133)</f>
        <v>18.123799999999999</v>
      </c>
      <c r="T134" s="132" t="e">
        <f t="shared" ref="T134" si="172">SUM(T124:T133)</f>
        <v>#REF!</v>
      </c>
      <c r="U134" s="132" t="e">
        <f t="shared" ref="U134" si="173">SUM(U124:U133)</f>
        <v>#REF!</v>
      </c>
      <c r="X134" s="132">
        <f>SUM(X124:X133)</f>
        <v>18.518799999999999</v>
      </c>
      <c r="Y134" s="132" t="e">
        <f t="shared" ref="Y134" si="174">SUM(Y124:Y133)</f>
        <v>#REF!</v>
      </c>
      <c r="Z134" s="132" t="e">
        <f t="shared" ref="Z134" si="175">SUM(Z124:Z133)</f>
        <v>#REF!</v>
      </c>
      <c r="AA134" s="132">
        <f>SUM(AA124:AA133)</f>
        <v>19.1188</v>
      </c>
      <c r="AB134" s="132" t="e">
        <f t="shared" ref="AB134" si="176">SUM(AB124:AB133)</f>
        <v>#REF!</v>
      </c>
      <c r="AC134" s="132" t="e">
        <f t="shared" ref="AC134" si="177">SUM(AC124:AC133)</f>
        <v>#REF!</v>
      </c>
      <c r="AD134" s="132">
        <f>SUM(AD124:AD133)</f>
        <v>19.318200000000001</v>
      </c>
      <c r="AE134" s="132" t="e">
        <f t="shared" ref="AE134" si="178">SUM(AE124:AE133)</f>
        <v>#REF!</v>
      </c>
      <c r="AF134" s="132" t="e">
        <f t="shared" ref="AF134" si="179">SUM(AF124:AF133)</f>
        <v>#REF!</v>
      </c>
      <c r="AG134" s="132">
        <f>SUM(AG124:AG133)</f>
        <v>19.6082</v>
      </c>
      <c r="AH134" s="132" t="e">
        <f t="shared" ref="AH134" si="180">SUM(AH124:AH133)</f>
        <v>#REF!</v>
      </c>
      <c r="AI134" s="132" t="e">
        <f t="shared" ref="AI134" si="181">SUM(AI124:AI133)</f>
        <v>#REF!</v>
      </c>
      <c r="AJ134" s="132">
        <f>SUM(AJ124:AJ133)</f>
        <v>19.524999999999999</v>
      </c>
      <c r="AK134" s="132" t="e">
        <f t="shared" ref="AK134" si="182">SUM(AK124:AK133)</f>
        <v>#REF!</v>
      </c>
      <c r="AL134" s="132" t="e">
        <f t="shared" ref="AL134" si="183">SUM(AL124:AL133)</f>
        <v>#REF!</v>
      </c>
      <c r="AM134" s="132">
        <f>SUM(AM124:AM133)</f>
        <v>19.675000000000001</v>
      </c>
      <c r="AN134" s="132" t="e">
        <f t="shared" ref="AN134" si="184">SUM(AN124:AN133)</f>
        <v>#REF!</v>
      </c>
      <c r="AO134" s="132" t="e">
        <f t="shared" ref="AO134" si="185">SUM(AO124:AO133)</f>
        <v>#REF!</v>
      </c>
      <c r="AP134" s="132">
        <f>SUM(AP124:AP133)</f>
        <v>20.015000000000001</v>
      </c>
      <c r="AQ134" s="132" t="e">
        <f t="shared" ref="AQ134" si="186">SUM(AQ124:AQ133)</f>
        <v>#REF!</v>
      </c>
      <c r="AR134" s="132" t="e">
        <f t="shared" ref="AR134" si="187">SUM(AR124:AR133)</f>
        <v>#REF!</v>
      </c>
      <c r="AS134" s="132">
        <f>SUM(AS124:AS133)</f>
        <v>20.115000000000002</v>
      </c>
      <c r="AT134" s="132" t="e">
        <f t="shared" ref="AT134" si="188">SUM(AT124:AT133)</f>
        <v>#REF!</v>
      </c>
      <c r="AU134" s="132" t="e">
        <f t="shared" ref="AU134" si="189">SUM(AU124:AU133)</f>
        <v>#REF!</v>
      </c>
      <c r="AV134" s="132">
        <f>SUM(AV124:AV133)</f>
        <v>20.114999999999998</v>
      </c>
      <c r="AW134" s="132" t="e">
        <f t="shared" ref="AW134" si="190">SUM(AW124:AW133)</f>
        <v>#REF!</v>
      </c>
      <c r="AX134" s="132" t="e">
        <f t="shared" ref="AX134" si="191">SUM(AX124:AX133)</f>
        <v>#REF!</v>
      </c>
    </row>
    <row r="137" spans="6:50" x14ac:dyDescent="0.25">
      <c r="F137" s="131" t="s">
        <v>1944</v>
      </c>
    </row>
    <row r="138" spans="6:50" x14ac:dyDescent="0.25">
      <c r="F138" s="165" t="s">
        <v>147</v>
      </c>
      <c r="H138" s="133" t="e">
        <f>+H114</f>
        <v>#REF!</v>
      </c>
      <c r="I138" s="133" t="e">
        <f>+I114</f>
        <v>#REF!</v>
      </c>
      <c r="N138" s="134" t="e">
        <f>+H138+N114</f>
        <v>#REF!</v>
      </c>
      <c r="O138" s="134" t="e">
        <f>+I138+O114</f>
        <v>#REF!</v>
      </c>
      <c r="T138" s="134" t="e">
        <f>+N138+T114</f>
        <v>#REF!</v>
      </c>
      <c r="U138" s="134" t="e">
        <f>+O138+U114</f>
        <v>#REF!</v>
      </c>
    </row>
    <row r="139" spans="6:50" x14ac:dyDescent="0.25">
      <c r="F139" s="165" t="s">
        <v>148</v>
      </c>
      <c r="H139" s="133" t="e">
        <f t="shared" ref="H139:I144" si="192">+H115</f>
        <v>#REF!</v>
      </c>
      <c r="I139" s="133" t="e">
        <f t="shared" si="192"/>
        <v>#REF!</v>
      </c>
      <c r="N139" s="134" t="e">
        <f t="shared" ref="N139:O144" si="193">+H139+N115</f>
        <v>#REF!</v>
      </c>
      <c r="O139" s="134" t="e">
        <f t="shared" si="193"/>
        <v>#REF!</v>
      </c>
      <c r="T139" s="134" t="e">
        <f t="shared" ref="T139:T144" si="194">+N139+T115</f>
        <v>#REF!</v>
      </c>
      <c r="U139" s="134" t="e">
        <f t="shared" ref="U139:U144" si="195">+O139+U115</f>
        <v>#REF!</v>
      </c>
    </row>
    <row r="140" spans="6:50" x14ac:dyDescent="0.25">
      <c r="F140" s="165" t="s">
        <v>139</v>
      </c>
      <c r="H140" s="133" t="e">
        <f t="shared" si="192"/>
        <v>#REF!</v>
      </c>
      <c r="I140" s="133" t="e">
        <f t="shared" si="192"/>
        <v>#REF!</v>
      </c>
      <c r="N140" s="134" t="e">
        <f t="shared" si="193"/>
        <v>#REF!</v>
      </c>
      <c r="O140" s="134" t="e">
        <f t="shared" si="193"/>
        <v>#REF!</v>
      </c>
      <c r="T140" s="134" t="e">
        <f t="shared" si="194"/>
        <v>#REF!</v>
      </c>
      <c r="U140" s="134" t="e">
        <f t="shared" si="195"/>
        <v>#REF!</v>
      </c>
    </row>
    <row r="141" spans="6:50" x14ac:dyDescent="0.25">
      <c r="F141" s="165" t="s">
        <v>143</v>
      </c>
      <c r="H141" s="133" t="e">
        <f t="shared" si="192"/>
        <v>#REF!</v>
      </c>
      <c r="I141" s="133" t="e">
        <f t="shared" si="192"/>
        <v>#REF!</v>
      </c>
      <c r="N141" s="134" t="e">
        <f t="shared" si="193"/>
        <v>#REF!</v>
      </c>
      <c r="O141" s="134" t="e">
        <f t="shared" si="193"/>
        <v>#REF!</v>
      </c>
      <c r="T141" s="134" t="e">
        <f t="shared" si="194"/>
        <v>#REF!</v>
      </c>
      <c r="U141" s="134" t="e">
        <f t="shared" si="195"/>
        <v>#REF!</v>
      </c>
    </row>
    <row r="142" spans="6:50" x14ac:dyDescent="0.25">
      <c r="F142" s="165" t="s">
        <v>140</v>
      </c>
      <c r="H142" s="133" t="e">
        <f t="shared" si="192"/>
        <v>#REF!</v>
      </c>
      <c r="I142" s="133" t="e">
        <f t="shared" si="192"/>
        <v>#REF!</v>
      </c>
      <c r="N142" s="134" t="e">
        <f t="shared" si="193"/>
        <v>#REF!</v>
      </c>
      <c r="O142" s="134" t="e">
        <f t="shared" si="193"/>
        <v>#REF!</v>
      </c>
      <c r="T142" s="134" t="e">
        <f t="shared" si="194"/>
        <v>#REF!</v>
      </c>
      <c r="U142" s="134" t="e">
        <f t="shared" si="195"/>
        <v>#REF!</v>
      </c>
    </row>
    <row r="143" spans="6:50" x14ac:dyDescent="0.25">
      <c r="F143" s="165" t="s">
        <v>135</v>
      </c>
      <c r="H143" s="133" t="e">
        <f t="shared" si="192"/>
        <v>#REF!</v>
      </c>
      <c r="I143" s="133" t="e">
        <f t="shared" si="192"/>
        <v>#REF!</v>
      </c>
      <c r="N143" s="134" t="e">
        <f t="shared" si="193"/>
        <v>#REF!</v>
      </c>
      <c r="O143" s="134" t="e">
        <f t="shared" si="193"/>
        <v>#REF!</v>
      </c>
      <c r="T143" s="134" t="e">
        <f t="shared" si="194"/>
        <v>#REF!</v>
      </c>
      <c r="U143" s="134" t="e">
        <f t="shared" si="195"/>
        <v>#REF!</v>
      </c>
    </row>
    <row r="144" spans="6:50" x14ac:dyDescent="0.25">
      <c r="F144" s="165" t="s">
        <v>149</v>
      </c>
      <c r="H144" s="133" t="e">
        <f t="shared" si="192"/>
        <v>#REF!</v>
      </c>
      <c r="I144" s="133" t="e">
        <f t="shared" si="192"/>
        <v>#REF!</v>
      </c>
      <c r="N144" s="134" t="e">
        <f t="shared" si="193"/>
        <v>#REF!</v>
      </c>
      <c r="O144" s="134" t="e">
        <f t="shared" si="193"/>
        <v>#REF!</v>
      </c>
      <c r="T144" s="134" t="e">
        <f t="shared" si="194"/>
        <v>#REF!</v>
      </c>
      <c r="U144" s="134" t="e">
        <f t="shared" si="195"/>
        <v>#REF!</v>
      </c>
    </row>
    <row r="145" spans="8:21" x14ac:dyDescent="0.25">
      <c r="H145" s="133" t="e">
        <f>SUM(H138:H144)</f>
        <v>#REF!</v>
      </c>
      <c r="I145" s="134" t="e">
        <f>SUM(I138:I144)</f>
        <v>#REF!</v>
      </c>
      <c r="N145" s="134" t="e">
        <f>SUM(N138:N144)</f>
        <v>#REF!</v>
      </c>
      <c r="O145" s="134" t="e">
        <f>SUM(O138:O144)</f>
        <v>#REF!</v>
      </c>
      <c r="T145" s="134" t="e">
        <f>SUM(T138:T144)</f>
        <v>#REF!</v>
      </c>
      <c r="U145" s="134" t="e">
        <f>SUM(U138:U144)</f>
        <v>#REF!</v>
      </c>
    </row>
  </sheetData>
  <mergeCells count="3">
    <mergeCell ref="J1:K1"/>
    <mergeCell ref="P1:Q1"/>
    <mergeCell ref="V1:W1"/>
  </mergeCells>
  <printOptions gridLines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ignoredErrors>
    <ignoredError sqref="BA85:BD85 BB81 BD27 BC82:BD82 BD86:BD87 BD81 BC26:BD26 BA12 BC34:BD37 AQ7 BC91:BD91 BC12:BD13 BC6:BC9 BC21 BC28:BC30 BC79 BC42:BD43 BC58:BD59 BC38:BC39 BC25 BC14:BC17 BC11 BC66:BD66 BC64:BC65 BC73:BC76 BC57 BC69:BC71 AK14 BC67 BC44 BC60:BC61 BC46:BC55 Z72 AC72 AF72 AI72 AL72 AO72 AR72 AU72 AX72 X127:AX127 BA88:BD90 G127:O127 S127:U127 BC84:BD84" formula="1"/>
    <ignoredError sqref="BC18:BC19 BC78 BC33" evalError="1" formula="1"/>
    <ignoredError sqref="BC20 BC40 BC77" evalError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zoomScale="75" zoomScaleNormal="75" workbookViewId="0">
      <pane xSplit="4" ySplit="3" topLeftCell="E4" activePane="bottomRight" state="frozen"/>
      <selection activeCell="D12" sqref="D12"/>
      <selection pane="topRight" activeCell="D12" sqref="D12"/>
      <selection pane="bottomLeft" activeCell="D12" sqref="D12"/>
      <selection pane="bottomRight" activeCell="H12" sqref="H12"/>
    </sheetView>
  </sheetViews>
  <sheetFormatPr defaultColWidth="30.5703125" defaultRowHeight="15" x14ac:dyDescent="0.25"/>
  <cols>
    <col min="1" max="1" width="15.140625" style="73" hidden="1" customWidth="1"/>
    <col min="2" max="2" width="31.28515625" style="73" customWidth="1"/>
    <col min="3" max="3" width="7.7109375" style="73" customWidth="1"/>
    <col min="4" max="4" width="16.7109375" style="73" bestFit="1" customWidth="1"/>
    <col min="5" max="5" width="17.28515625" style="137" customWidth="1"/>
    <col min="6" max="6" width="17.42578125" style="137" customWidth="1"/>
    <col min="7" max="7" width="17.7109375" style="73" customWidth="1"/>
    <col min="8" max="16384" width="30.5703125" style="73"/>
  </cols>
  <sheetData>
    <row r="1" spans="1:7" ht="14.25" customHeight="1" x14ac:dyDescent="0.25">
      <c r="A1" s="226"/>
      <c r="B1" s="282" t="s">
        <v>1945</v>
      </c>
      <c r="C1" s="282"/>
      <c r="D1" s="282"/>
      <c r="E1" s="283" t="s">
        <v>393</v>
      </c>
      <c r="F1" s="283"/>
      <c r="G1" s="290"/>
    </row>
    <row r="2" spans="1:7" ht="15.75" customHeight="1" x14ac:dyDescent="0.25">
      <c r="A2" s="226"/>
      <c r="B2" s="284"/>
      <c r="C2" s="282"/>
      <c r="D2" s="282"/>
      <c r="E2" s="283" t="s">
        <v>1948</v>
      </c>
      <c r="F2" s="283" t="s">
        <v>1949</v>
      </c>
      <c r="G2" s="304" t="s">
        <v>1951</v>
      </c>
    </row>
    <row r="3" spans="1:7" ht="15.75" customHeight="1" x14ac:dyDescent="0.25">
      <c r="A3" s="226" t="s">
        <v>145</v>
      </c>
      <c r="B3" s="282" t="s">
        <v>145</v>
      </c>
      <c r="C3" s="282" t="s">
        <v>1952</v>
      </c>
      <c r="D3" s="282"/>
      <c r="E3" s="285" t="s">
        <v>1950</v>
      </c>
      <c r="F3" s="285" t="s">
        <v>1950</v>
      </c>
      <c r="G3" s="290"/>
    </row>
    <row r="4" spans="1:7" s="110" customFormat="1" ht="15.75" customHeight="1" x14ac:dyDescent="0.25">
      <c r="A4" s="80" t="s">
        <v>18</v>
      </c>
      <c r="B4" s="286" t="s">
        <v>176</v>
      </c>
      <c r="C4" s="286" t="s">
        <v>133</v>
      </c>
      <c r="D4" s="286" t="s">
        <v>139</v>
      </c>
      <c r="E4" s="287">
        <v>0.4</v>
      </c>
      <c r="F4" s="287"/>
      <c r="G4" s="305" t="s">
        <v>1953</v>
      </c>
    </row>
    <row r="5" spans="1:7" ht="15.75" customHeight="1" x14ac:dyDescent="0.25">
      <c r="A5" s="80" t="s">
        <v>83</v>
      </c>
      <c r="B5" s="286" t="s">
        <v>177</v>
      </c>
      <c r="C5" s="286" t="s">
        <v>133</v>
      </c>
      <c r="D5" s="286" t="s">
        <v>139</v>
      </c>
      <c r="E5" s="287">
        <v>0.6</v>
      </c>
      <c r="F5" s="287"/>
      <c r="G5" s="306" t="s">
        <v>1954</v>
      </c>
    </row>
    <row r="6" spans="1:7" ht="15.75" customHeight="1" x14ac:dyDescent="0.25">
      <c r="A6" s="80" t="s">
        <v>99</v>
      </c>
      <c r="B6" s="286" t="s">
        <v>178</v>
      </c>
      <c r="C6" s="286" t="s">
        <v>133</v>
      </c>
      <c r="D6" s="286" t="s">
        <v>139</v>
      </c>
      <c r="E6" s="287">
        <v>0.2</v>
      </c>
      <c r="F6" s="287"/>
      <c r="G6" s="306" t="s">
        <v>1955</v>
      </c>
    </row>
    <row r="7" spans="1:7" ht="15.75" customHeight="1" x14ac:dyDescent="0.25">
      <c r="A7" s="80" t="s">
        <v>107</v>
      </c>
      <c r="B7" s="286" t="s">
        <v>179</v>
      </c>
      <c r="C7" s="286" t="s">
        <v>133</v>
      </c>
      <c r="D7" s="286" t="s">
        <v>139</v>
      </c>
      <c r="E7" s="287">
        <v>0.4</v>
      </c>
      <c r="F7" s="287"/>
      <c r="G7" s="306" t="s">
        <v>1956</v>
      </c>
    </row>
    <row r="8" spans="1:7" ht="15.75" customHeight="1" x14ac:dyDescent="0.25">
      <c r="A8" s="80" t="s">
        <v>114</v>
      </c>
      <c r="B8" s="286" t="s">
        <v>180</v>
      </c>
      <c r="C8" s="286" t="s">
        <v>133</v>
      </c>
      <c r="D8" s="286" t="s">
        <v>139</v>
      </c>
      <c r="E8" s="287">
        <v>0.6</v>
      </c>
      <c r="F8" s="287"/>
      <c r="G8" s="306" t="s">
        <v>1955</v>
      </c>
    </row>
    <row r="9" spans="1:7" ht="15.75" customHeight="1" x14ac:dyDescent="0.25">
      <c r="A9" s="80" t="s">
        <v>118</v>
      </c>
      <c r="B9" s="286" t="s">
        <v>183</v>
      </c>
      <c r="C9" s="286" t="s">
        <v>133</v>
      </c>
      <c r="D9" s="286" t="s">
        <v>139</v>
      </c>
      <c r="E9" s="287">
        <v>0</v>
      </c>
      <c r="F9" s="287"/>
      <c r="G9" s="306" t="s">
        <v>1957</v>
      </c>
    </row>
    <row r="10" spans="1:7" ht="15.75" customHeight="1" x14ac:dyDescent="0.25">
      <c r="A10" s="80" t="s">
        <v>431</v>
      </c>
      <c r="B10" s="286" t="s">
        <v>433</v>
      </c>
      <c r="C10" s="286" t="s">
        <v>133</v>
      </c>
      <c r="D10" s="286" t="s">
        <v>139</v>
      </c>
      <c r="E10" s="287">
        <v>0.38</v>
      </c>
      <c r="F10" s="287"/>
      <c r="G10" s="306" t="s">
        <v>1956</v>
      </c>
    </row>
    <row r="11" spans="1:7" ht="15.75" customHeight="1" x14ac:dyDescent="0.25">
      <c r="A11" s="80" t="s">
        <v>86</v>
      </c>
      <c r="B11" s="286" t="s">
        <v>182</v>
      </c>
      <c r="C11" s="286" t="s">
        <v>133</v>
      </c>
      <c r="D11" s="286" t="s">
        <v>139</v>
      </c>
      <c r="E11" s="287">
        <v>0.2</v>
      </c>
      <c r="F11" s="287"/>
      <c r="G11" s="306" t="s">
        <v>1958</v>
      </c>
    </row>
    <row r="12" spans="1:7" ht="15.75" customHeight="1" x14ac:dyDescent="0.25">
      <c r="A12" s="80" t="s">
        <v>883</v>
      </c>
      <c r="B12" s="286" t="s">
        <v>884</v>
      </c>
      <c r="C12" s="286" t="s">
        <v>450</v>
      </c>
      <c r="D12" s="286" t="s">
        <v>139</v>
      </c>
      <c r="E12" s="287">
        <v>0.4</v>
      </c>
      <c r="F12" s="287"/>
      <c r="G12" s="306" t="s">
        <v>1956</v>
      </c>
    </row>
    <row r="13" spans="1:7" ht="15.75" customHeight="1" x14ac:dyDescent="0.25">
      <c r="A13" s="80" t="s">
        <v>403</v>
      </c>
      <c r="B13" s="286" t="s">
        <v>409</v>
      </c>
      <c r="C13" s="286" t="s">
        <v>255</v>
      </c>
      <c r="D13" s="286" t="s">
        <v>139</v>
      </c>
      <c r="E13" s="287">
        <v>0.4</v>
      </c>
      <c r="F13" s="287"/>
      <c r="G13" s="306" t="s">
        <v>1957</v>
      </c>
    </row>
    <row r="14" spans="1:7" s="110" customFormat="1" ht="15.75" customHeight="1" x14ac:dyDescent="0.25">
      <c r="A14" s="80" t="s">
        <v>265</v>
      </c>
      <c r="B14" s="286" t="s">
        <v>267</v>
      </c>
      <c r="C14" s="286" t="s">
        <v>450</v>
      </c>
      <c r="D14" s="286" t="s">
        <v>139</v>
      </c>
      <c r="E14" s="287">
        <v>0.4</v>
      </c>
      <c r="F14" s="287"/>
      <c r="G14" s="305" t="s">
        <v>1959</v>
      </c>
    </row>
    <row r="15" spans="1:7" s="110" customFormat="1" ht="15.75" customHeight="1" x14ac:dyDescent="0.25">
      <c r="A15" s="80"/>
      <c r="B15" s="286" t="s">
        <v>1920</v>
      </c>
      <c r="C15" s="286" t="s">
        <v>450</v>
      </c>
      <c r="D15" s="286" t="s">
        <v>139</v>
      </c>
      <c r="E15" s="290">
        <v>0.2</v>
      </c>
      <c r="F15" s="287"/>
      <c r="G15" s="306" t="s">
        <v>1960</v>
      </c>
    </row>
    <row r="16" spans="1:7" s="110" customFormat="1" ht="15.75" customHeight="1" x14ac:dyDescent="0.25">
      <c r="A16" s="80"/>
      <c r="B16" s="286" t="s">
        <v>1946</v>
      </c>
      <c r="C16" s="286" t="s">
        <v>133</v>
      </c>
      <c r="D16" s="286" t="s">
        <v>140</v>
      </c>
      <c r="E16" s="287"/>
      <c r="F16" s="287">
        <v>0.2</v>
      </c>
      <c r="G16" s="305" t="s">
        <v>1958</v>
      </c>
    </row>
    <row r="17" spans="1:7" ht="15.75" customHeight="1" x14ac:dyDescent="0.25">
      <c r="A17" s="80" t="s">
        <v>995</v>
      </c>
      <c r="B17" s="286" t="s">
        <v>996</v>
      </c>
      <c r="C17" s="286" t="s">
        <v>133</v>
      </c>
      <c r="D17" s="286" t="s">
        <v>140</v>
      </c>
      <c r="E17" s="290"/>
      <c r="F17" s="287">
        <v>0.1</v>
      </c>
      <c r="G17" s="306" t="s">
        <v>1958</v>
      </c>
    </row>
    <row r="18" spans="1:7" ht="15.75" customHeight="1" x14ac:dyDescent="0.25">
      <c r="A18" s="80" t="s">
        <v>432</v>
      </c>
      <c r="B18" s="286" t="s">
        <v>434</v>
      </c>
      <c r="C18" s="286" t="s">
        <v>133</v>
      </c>
      <c r="D18" s="286" t="s">
        <v>140</v>
      </c>
      <c r="E18" s="290"/>
      <c r="F18" s="287">
        <v>0.3</v>
      </c>
      <c r="G18" s="306" t="s">
        <v>1961</v>
      </c>
    </row>
    <row r="19" spans="1:7" ht="15.75" customHeight="1" x14ac:dyDescent="0.25">
      <c r="A19" s="80" t="s">
        <v>1916</v>
      </c>
      <c r="B19" s="286" t="s">
        <v>1917</v>
      </c>
      <c r="C19" s="286" t="s">
        <v>133</v>
      </c>
      <c r="D19" s="286" t="s">
        <v>140</v>
      </c>
      <c r="E19" s="290"/>
      <c r="F19" s="287">
        <v>0.6</v>
      </c>
      <c r="G19" s="306" t="s">
        <v>1955</v>
      </c>
    </row>
    <row r="20" spans="1:7" ht="15.75" customHeight="1" x14ac:dyDescent="0.25">
      <c r="A20" s="80" t="s">
        <v>1947</v>
      </c>
      <c r="B20" s="288"/>
      <c r="C20" s="288"/>
      <c r="D20" s="288"/>
      <c r="E20" s="289">
        <f>SUM(E4:E19)</f>
        <v>4.18</v>
      </c>
      <c r="F20" s="289">
        <f>SUM(F16:F19)</f>
        <v>1.2000000000000002</v>
      </c>
      <c r="G20" s="290"/>
    </row>
  </sheetData>
  <printOptions gridLines="1"/>
  <pageMargins left="0.23622047244094491" right="0.23622047244094491" top="0.74803149606299213" bottom="0.74803149606299213" header="0.31496062992125984" footer="0.31496062992125984"/>
  <pageSetup paperSize="9" scale="6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A19" workbookViewId="0">
      <selection activeCell="D35" sqref="D35"/>
    </sheetView>
  </sheetViews>
  <sheetFormatPr defaultRowHeight="15" x14ac:dyDescent="0.25"/>
  <cols>
    <col min="1" max="1" width="26.42578125" customWidth="1"/>
    <col min="2" max="2" width="11" customWidth="1"/>
    <col min="3" max="3" width="11.42578125" style="170" customWidth="1"/>
    <col min="4" max="4" width="14.85546875" style="170" bestFit="1" customWidth="1"/>
    <col min="5" max="5" width="9.42578125" customWidth="1"/>
    <col min="6" max="6" width="8" style="170" bestFit="1" customWidth="1"/>
    <col min="7" max="7" width="12.140625" style="170" bestFit="1" customWidth="1"/>
    <col min="8" max="8" width="9.28515625" bestFit="1" customWidth="1"/>
    <col min="9" max="9" width="8" bestFit="1" customWidth="1"/>
    <col min="10" max="10" width="14.85546875" bestFit="1" customWidth="1"/>
  </cols>
  <sheetData>
    <row r="1" spans="1:10" s="170" customFormat="1" ht="18.75" x14ac:dyDescent="0.3">
      <c r="A1" s="189">
        <v>2020</v>
      </c>
      <c r="B1" s="292" t="s">
        <v>1754</v>
      </c>
      <c r="C1" s="293"/>
      <c r="D1" s="294"/>
      <c r="E1" s="292" t="s">
        <v>852</v>
      </c>
      <c r="F1" s="293"/>
      <c r="G1" s="294"/>
      <c r="H1" s="295" t="s">
        <v>269</v>
      </c>
      <c r="I1" s="296"/>
      <c r="J1" s="297"/>
    </row>
    <row r="2" spans="1:10" s="170" customFormat="1" ht="15.75" thickBot="1" x14ac:dyDescent="0.3">
      <c r="A2" s="190" t="s">
        <v>1879</v>
      </c>
      <c r="B2" s="185" t="s">
        <v>1888</v>
      </c>
      <c r="C2" s="183" t="s">
        <v>1889</v>
      </c>
      <c r="D2" s="184" t="s">
        <v>439</v>
      </c>
      <c r="E2" s="185" t="s">
        <v>1888</v>
      </c>
      <c r="F2" s="183" t="s">
        <v>1889</v>
      </c>
      <c r="G2" s="184" t="s">
        <v>439</v>
      </c>
      <c r="H2" s="185" t="s">
        <v>1888</v>
      </c>
      <c r="I2" s="183" t="s">
        <v>1889</v>
      </c>
      <c r="J2" s="184" t="s">
        <v>439</v>
      </c>
    </row>
    <row r="3" spans="1:10" s="170" customFormat="1" x14ac:dyDescent="0.25">
      <c r="A3" s="191" t="s">
        <v>1871</v>
      </c>
      <c r="B3" s="186">
        <v>1811</v>
      </c>
      <c r="C3" s="155" t="e">
        <f>20500*#REF!</f>
        <v>#REF!</v>
      </c>
      <c r="D3" s="192" t="e">
        <f>+B3-C3</f>
        <v>#REF!</v>
      </c>
      <c r="E3" s="186">
        <v>72.5</v>
      </c>
      <c r="F3" s="155" t="e">
        <f>831*#REF!</f>
        <v>#REF!</v>
      </c>
      <c r="G3" s="192" t="e">
        <f>+E3-F3</f>
        <v>#REF!</v>
      </c>
      <c r="H3" s="186">
        <v>25.25</v>
      </c>
      <c r="I3" s="155" t="e">
        <f>260*#REF!</f>
        <v>#REF!</v>
      </c>
      <c r="J3" s="192" t="e">
        <f>+H3-I3</f>
        <v>#REF!</v>
      </c>
    </row>
    <row r="4" spans="1:10" s="170" customFormat="1" x14ac:dyDescent="0.25">
      <c r="A4" s="191" t="s">
        <v>1874</v>
      </c>
      <c r="B4" s="186">
        <v>1684.5</v>
      </c>
      <c r="C4" s="155" t="e">
        <f>20500*#REF!</f>
        <v>#REF!</v>
      </c>
      <c r="D4" s="192" t="e">
        <f t="shared" ref="D4:D9" si="0">+B4-C4</f>
        <v>#REF!</v>
      </c>
      <c r="E4" s="186">
        <v>64</v>
      </c>
      <c r="F4" s="155" t="e">
        <f>831*#REF!</f>
        <v>#REF!</v>
      </c>
      <c r="G4" s="192" t="e">
        <f t="shared" ref="G4:G9" si="1">+E4-F4</f>
        <v>#REF!</v>
      </c>
      <c r="H4" s="186">
        <v>29.5</v>
      </c>
      <c r="I4" s="155" t="e">
        <f>260*#REF!</f>
        <v>#REF!</v>
      </c>
      <c r="J4" s="192" t="e">
        <f t="shared" ref="J4:J8" si="2">+H4-I4</f>
        <v>#REF!</v>
      </c>
    </row>
    <row r="5" spans="1:10" s="170" customFormat="1" x14ac:dyDescent="0.25">
      <c r="A5" s="191" t="s">
        <v>1878</v>
      </c>
      <c r="B5" s="186">
        <v>932.33</v>
      </c>
      <c r="C5" s="155" t="e">
        <f>20500*#REF!</f>
        <v>#REF!</v>
      </c>
      <c r="D5" s="192" t="e">
        <f t="shared" si="0"/>
        <v>#REF!</v>
      </c>
      <c r="E5" s="186">
        <v>20.58</v>
      </c>
      <c r="F5" s="155" t="e">
        <f>831*#REF!</f>
        <v>#REF!</v>
      </c>
      <c r="G5" s="192" t="e">
        <f t="shared" si="1"/>
        <v>#REF!</v>
      </c>
      <c r="H5" s="186">
        <v>5.25</v>
      </c>
      <c r="I5" s="155" t="e">
        <f>260*#REF!</f>
        <v>#REF!</v>
      </c>
      <c r="J5" s="192" t="e">
        <f t="shared" si="2"/>
        <v>#REF!</v>
      </c>
    </row>
    <row r="6" spans="1:10" s="170" customFormat="1" x14ac:dyDescent="0.25">
      <c r="A6" s="191" t="s">
        <v>235</v>
      </c>
      <c r="B6" s="186">
        <v>82</v>
      </c>
      <c r="C6" s="155" t="e">
        <f>20500*#REF!</f>
        <v>#REF!</v>
      </c>
      <c r="D6" s="192" t="e">
        <f t="shared" si="0"/>
        <v>#REF!</v>
      </c>
      <c r="E6" s="186">
        <v>0</v>
      </c>
      <c r="F6" s="155" t="e">
        <f>831*#REF!</f>
        <v>#REF!</v>
      </c>
      <c r="G6" s="192" t="e">
        <f t="shared" si="1"/>
        <v>#REF!</v>
      </c>
      <c r="H6" s="186">
        <v>0</v>
      </c>
      <c r="I6" s="155" t="e">
        <f>260*#REF!</f>
        <v>#REF!</v>
      </c>
      <c r="J6" s="192" t="e">
        <f t="shared" si="2"/>
        <v>#REF!</v>
      </c>
    </row>
    <row r="7" spans="1:10" s="170" customFormat="1" x14ac:dyDescent="0.25">
      <c r="A7" s="191" t="s">
        <v>240</v>
      </c>
      <c r="B7" s="186">
        <v>694.33</v>
      </c>
      <c r="C7" s="155" t="e">
        <f>20500*#REF!</f>
        <v>#REF!</v>
      </c>
      <c r="D7" s="192" t="e">
        <f t="shared" si="0"/>
        <v>#REF!</v>
      </c>
      <c r="E7" s="186">
        <v>0</v>
      </c>
      <c r="F7" s="155" t="e">
        <f>831*#REF!</f>
        <v>#REF!</v>
      </c>
      <c r="G7" s="192" t="e">
        <f t="shared" si="1"/>
        <v>#REF!</v>
      </c>
      <c r="H7" s="186">
        <v>0</v>
      </c>
      <c r="I7" s="155" t="e">
        <f>260*#REF!</f>
        <v>#REF!</v>
      </c>
      <c r="J7" s="192" t="e">
        <f t="shared" si="2"/>
        <v>#REF!</v>
      </c>
    </row>
    <row r="8" spans="1:10" s="170" customFormat="1" x14ac:dyDescent="0.25">
      <c r="A8" s="191" t="s">
        <v>249</v>
      </c>
      <c r="B8" s="186">
        <v>1627</v>
      </c>
      <c r="C8" s="155" t="e">
        <f>20500*#REF!</f>
        <v>#REF!</v>
      </c>
      <c r="D8" s="192" t="e">
        <f t="shared" si="0"/>
        <v>#REF!</v>
      </c>
      <c r="E8" s="186">
        <v>54</v>
      </c>
      <c r="F8" s="155" t="e">
        <f>831*#REF!</f>
        <v>#REF!</v>
      </c>
      <c r="G8" s="192" t="e">
        <f t="shared" si="1"/>
        <v>#REF!</v>
      </c>
      <c r="H8" s="186">
        <v>39.75</v>
      </c>
      <c r="I8" s="155" t="e">
        <f>260*#REF!</f>
        <v>#REF!</v>
      </c>
      <c r="J8" s="192" t="e">
        <f t="shared" si="2"/>
        <v>#REF!</v>
      </c>
    </row>
    <row r="9" spans="1:10" s="170" customFormat="1" ht="15.75" thickBot="1" x14ac:dyDescent="0.3">
      <c r="A9" s="190" t="s">
        <v>1880</v>
      </c>
      <c r="B9" s="187">
        <f>SUM(B3:B8)</f>
        <v>6831.16</v>
      </c>
      <c r="C9" s="188" t="e">
        <f>SUM(C3:C8)</f>
        <v>#REF!</v>
      </c>
      <c r="D9" s="193" t="e">
        <f t="shared" si="0"/>
        <v>#REF!</v>
      </c>
      <c r="E9" s="187">
        <f>SUM(E3:E8)</f>
        <v>211.07999999999998</v>
      </c>
      <c r="F9" s="188" t="e">
        <f>SUM(F3:F8)</f>
        <v>#REF!</v>
      </c>
      <c r="G9" s="193" t="e">
        <f t="shared" si="1"/>
        <v>#REF!</v>
      </c>
      <c r="H9" s="187">
        <f>SUM(H3:H8)</f>
        <v>99.75</v>
      </c>
      <c r="I9" s="188" t="e">
        <f>SUM(I3:I8)</f>
        <v>#REF!</v>
      </c>
      <c r="J9" s="193" t="e">
        <f>SUM(J3:J8)</f>
        <v>#REF!</v>
      </c>
    </row>
    <row r="10" spans="1:10" s="170" customFormat="1" x14ac:dyDescent="0.25">
      <c r="D10" s="109"/>
    </row>
    <row r="11" spans="1:10" s="170" customFormat="1" ht="15.75" thickBot="1" x14ac:dyDescent="0.3"/>
    <row r="12" spans="1:10" s="170" customFormat="1" ht="18.75" x14ac:dyDescent="0.3">
      <c r="A12" s="194">
        <v>2020</v>
      </c>
      <c r="B12" s="298" t="s">
        <v>1890</v>
      </c>
      <c r="C12" s="299"/>
      <c r="D12" s="300"/>
      <c r="E12" s="298" t="s">
        <v>1892</v>
      </c>
      <c r="F12" s="299"/>
      <c r="G12" s="300"/>
      <c r="H12" s="301" t="s">
        <v>1891</v>
      </c>
      <c r="I12" s="302"/>
      <c r="J12" s="303"/>
    </row>
    <row r="13" spans="1:10" s="170" customFormat="1" ht="15.75" thickBot="1" x14ac:dyDescent="0.3">
      <c r="A13" s="195" t="s">
        <v>1879</v>
      </c>
      <c r="B13" s="197" t="s">
        <v>1888</v>
      </c>
      <c r="C13" s="198" t="s">
        <v>1889</v>
      </c>
      <c r="D13" s="199" t="s">
        <v>439</v>
      </c>
      <c r="E13" s="197" t="s">
        <v>1888</v>
      </c>
      <c r="F13" s="198" t="s">
        <v>1889</v>
      </c>
      <c r="G13" s="199" t="s">
        <v>439</v>
      </c>
      <c r="H13" s="197" t="s">
        <v>1888</v>
      </c>
      <c r="I13" s="198" t="s">
        <v>1889</v>
      </c>
      <c r="J13" s="199" t="s">
        <v>439</v>
      </c>
    </row>
    <row r="14" spans="1:10" s="170" customFormat="1" x14ac:dyDescent="0.25">
      <c r="A14" s="196" t="s">
        <v>1878</v>
      </c>
      <c r="B14" s="201">
        <v>932.33</v>
      </c>
      <c r="C14" s="202">
        <v>1844.9463963844182</v>
      </c>
      <c r="D14" s="203">
        <f t="shared" ref="D14:D17" si="3">+B14-C14</f>
        <v>-912.61639638441818</v>
      </c>
      <c r="E14" s="201">
        <v>20.58</v>
      </c>
      <c r="F14" s="202">
        <v>74.787827092461058</v>
      </c>
      <c r="G14" s="203">
        <f t="shared" ref="G14:G17" si="4">+E14-F14</f>
        <v>-54.207827092461059</v>
      </c>
      <c r="H14" s="201">
        <v>5.25</v>
      </c>
      <c r="I14" s="202">
        <v>23.399320149265794</v>
      </c>
      <c r="J14" s="203">
        <f t="shared" ref="J14:J16" si="5">+H14-I14</f>
        <v>-18.149320149265794</v>
      </c>
    </row>
    <row r="15" spans="1:10" s="170" customFormat="1" x14ac:dyDescent="0.25">
      <c r="A15" s="196" t="s">
        <v>235</v>
      </c>
      <c r="B15" s="201">
        <v>82</v>
      </c>
      <c r="C15" s="202">
        <v>1672.7581421497546</v>
      </c>
      <c r="D15" s="203">
        <f t="shared" si="3"/>
        <v>-1590.7581421497546</v>
      </c>
      <c r="E15" s="201">
        <v>0</v>
      </c>
      <c r="F15" s="202">
        <v>67.807903225680292</v>
      </c>
      <c r="G15" s="203">
        <f t="shared" si="4"/>
        <v>-67.807903225680292</v>
      </c>
      <c r="H15" s="201">
        <v>0</v>
      </c>
      <c r="I15" s="202">
        <v>21.215469119948107</v>
      </c>
      <c r="J15" s="203">
        <f t="shared" si="5"/>
        <v>-21.215469119948107</v>
      </c>
    </row>
    <row r="16" spans="1:10" s="170" customFormat="1" ht="15.75" thickBot="1" x14ac:dyDescent="0.3">
      <c r="A16" s="196" t="s">
        <v>240</v>
      </c>
      <c r="B16" s="201">
        <v>694.33</v>
      </c>
      <c r="C16" s="202">
        <v>1628.0815594072951</v>
      </c>
      <c r="D16" s="203">
        <f t="shared" si="3"/>
        <v>-933.75155940729508</v>
      </c>
      <c r="E16" s="201">
        <v>0</v>
      </c>
      <c r="F16" s="202">
        <v>65.996867115485969</v>
      </c>
      <c r="G16" s="203">
        <f t="shared" si="4"/>
        <v>-65.996867115485969</v>
      </c>
      <c r="H16" s="201">
        <v>0</v>
      </c>
      <c r="I16" s="202">
        <v>20.648839290043743</v>
      </c>
      <c r="J16" s="203">
        <f t="shared" si="5"/>
        <v>-20.648839290043743</v>
      </c>
    </row>
    <row r="17" spans="1:10" s="170" customFormat="1" ht="15.75" thickBot="1" x14ac:dyDescent="0.3">
      <c r="A17" s="200" t="s">
        <v>449</v>
      </c>
      <c r="B17" s="204">
        <f>SUM(B14:B16)</f>
        <v>1708.66</v>
      </c>
      <c r="C17" s="205">
        <f>SUM(C14:C16)</f>
        <v>5145.7860979414672</v>
      </c>
      <c r="D17" s="206">
        <f t="shared" si="3"/>
        <v>-3437.1260979414674</v>
      </c>
      <c r="E17" s="204">
        <f>SUM(E14:E16)</f>
        <v>20.58</v>
      </c>
      <c r="F17" s="205">
        <f>SUM(F14:F16)</f>
        <v>208.59259743362733</v>
      </c>
      <c r="G17" s="206">
        <f t="shared" si="4"/>
        <v>-188.01259743362732</v>
      </c>
      <c r="H17" s="204">
        <f>SUM(H14:H16)</f>
        <v>5.25</v>
      </c>
      <c r="I17" s="205">
        <f>SUM(I14:I16)</f>
        <v>65.26362855925764</v>
      </c>
      <c r="J17" s="206">
        <f>SUM(J14:J16)</f>
        <v>-60.01362855925764</v>
      </c>
    </row>
    <row r="18" spans="1:10" s="170" customFormat="1" x14ac:dyDescent="0.25">
      <c r="D18" s="182">
        <f>+D17*B20</f>
        <v>-1226641.5618333509</v>
      </c>
      <c r="G18" s="182">
        <f>+G17*C20</f>
        <v>-73618.212651111127</v>
      </c>
      <c r="J18" s="182">
        <f>+J17*D20</f>
        <v>-11032.905474333924</v>
      </c>
    </row>
    <row r="19" spans="1:10" s="170" customFormat="1" x14ac:dyDescent="0.25">
      <c r="J19" s="182">
        <f>+D18+G18+J18</f>
        <v>-1311292.6799587961</v>
      </c>
    </row>
    <row r="20" spans="1:10" s="170" customFormat="1" ht="18.75" x14ac:dyDescent="0.3">
      <c r="A20" s="180">
        <v>2020</v>
      </c>
      <c r="B20" s="181">
        <f>29.74*12</f>
        <v>356.88</v>
      </c>
      <c r="C20" s="181">
        <f>32.63*12</f>
        <v>391.56000000000006</v>
      </c>
      <c r="D20" s="181">
        <f>15.32*12</f>
        <v>183.84</v>
      </c>
      <c r="F20" s="181"/>
      <c r="G20" s="181"/>
    </row>
    <row r="21" spans="1:10" x14ac:dyDescent="0.25">
      <c r="A21" s="178" t="s">
        <v>1879</v>
      </c>
      <c r="B21" s="179" t="s">
        <v>1754</v>
      </c>
      <c r="C21" s="179" t="s">
        <v>852</v>
      </c>
      <c r="D21" s="179" t="s">
        <v>269</v>
      </c>
      <c r="F21" s="179"/>
      <c r="G21" s="179"/>
    </row>
    <row r="22" spans="1:10" x14ac:dyDescent="0.25">
      <c r="A22" s="178" t="s">
        <v>1871</v>
      </c>
      <c r="B22" s="109">
        <v>1811</v>
      </c>
      <c r="C22" s="109">
        <v>72.5</v>
      </c>
      <c r="D22" s="109">
        <v>25.25</v>
      </c>
      <c r="F22" s="109"/>
      <c r="G22" s="109"/>
    </row>
    <row r="23" spans="1:10" x14ac:dyDescent="0.25">
      <c r="A23" s="178" t="s">
        <v>1874</v>
      </c>
      <c r="B23" s="109">
        <v>1684.5</v>
      </c>
      <c r="C23" s="109">
        <v>64</v>
      </c>
      <c r="D23" s="109">
        <v>29.5</v>
      </c>
      <c r="F23" s="109"/>
      <c r="G23" s="109"/>
    </row>
    <row r="24" spans="1:10" x14ac:dyDescent="0.25">
      <c r="A24" s="178" t="s">
        <v>1878</v>
      </c>
      <c r="B24" s="109">
        <v>932.33</v>
      </c>
      <c r="C24" s="109">
        <v>20.58</v>
      </c>
      <c r="D24" s="109">
        <v>5.25</v>
      </c>
      <c r="F24" s="109"/>
      <c r="G24" s="109"/>
    </row>
    <row r="25" spans="1:10" x14ac:dyDescent="0.25">
      <c r="A25" s="178" t="s">
        <v>235</v>
      </c>
      <c r="B25" s="109">
        <v>82</v>
      </c>
      <c r="C25" s="109">
        <v>0</v>
      </c>
      <c r="D25" s="109">
        <v>0</v>
      </c>
      <c r="F25" s="109"/>
      <c r="G25" s="109"/>
    </row>
    <row r="26" spans="1:10" x14ac:dyDescent="0.25">
      <c r="A26" s="178" t="s">
        <v>240</v>
      </c>
      <c r="B26" s="109">
        <v>694.33</v>
      </c>
      <c r="C26" s="109">
        <v>0</v>
      </c>
      <c r="D26" s="109">
        <v>0</v>
      </c>
      <c r="F26" s="109"/>
      <c r="G26" s="109"/>
    </row>
    <row r="27" spans="1:10" x14ac:dyDescent="0.25">
      <c r="A27" s="178" t="s">
        <v>249</v>
      </c>
      <c r="B27" s="109">
        <v>1626.25</v>
      </c>
      <c r="C27" s="109">
        <v>54</v>
      </c>
      <c r="D27" s="109">
        <v>39.75</v>
      </c>
      <c r="F27" s="109"/>
      <c r="G27" s="109"/>
    </row>
    <row r="28" spans="1:10" x14ac:dyDescent="0.25">
      <c r="A28" s="178" t="s">
        <v>1880</v>
      </c>
      <c r="B28" s="109">
        <f>SUM(B22:B27)</f>
        <v>6830.41</v>
      </c>
      <c r="C28" s="109">
        <f>SUM(C22:C27)</f>
        <v>211.07999999999998</v>
      </c>
      <c r="D28" s="109">
        <f>SUM(D22:D27)</f>
        <v>99.75</v>
      </c>
      <c r="F28" s="109"/>
      <c r="G28" s="109"/>
    </row>
    <row r="29" spans="1:10" s="170" customFormat="1" x14ac:dyDescent="0.25">
      <c r="A29" s="178"/>
      <c r="B29" s="109"/>
      <c r="C29" s="109"/>
      <c r="D29" s="109"/>
      <c r="E29" s="109"/>
      <c r="F29" s="109"/>
      <c r="G29" s="109"/>
      <c r="H29" s="109"/>
    </row>
    <row r="30" spans="1:10" s="170" customFormat="1" x14ac:dyDescent="0.25">
      <c r="A30" s="178"/>
      <c r="B30" s="109"/>
      <c r="C30" s="109"/>
      <c r="D30" s="109"/>
      <c r="E30" s="109"/>
      <c r="F30" s="109"/>
      <c r="G30" s="109"/>
      <c r="H30" s="109"/>
    </row>
    <row r="31" spans="1:10" s="170" customFormat="1" x14ac:dyDescent="0.25">
      <c r="A31" s="178"/>
      <c r="B31" s="109"/>
      <c r="C31" s="109"/>
      <c r="D31" s="109"/>
      <c r="E31" s="109"/>
      <c r="F31" s="109"/>
      <c r="G31" s="109"/>
      <c r="H31" s="109"/>
    </row>
    <row r="32" spans="1:10" s="170" customFormat="1" x14ac:dyDescent="0.25">
      <c r="A32" s="178"/>
      <c r="B32" s="109"/>
      <c r="C32" s="109"/>
      <c r="D32" s="109"/>
      <c r="E32" s="109"/>
      <c r="F32" s="109"/>
      <c r="G32" s="109"/>
      <c r="H32" s="109"/>
    </row>
    <row r="33" spans="1:8" s="170" customFormat="1" x14ac:dyDescent="0.25">
      <c r="A33" s="178"/>
      <c r="B33" s="109"/>
      <c r="C33" s="109"/>
      <c r="D33" s="109"/>
      <c r="E33" s="109"/>
      <c r="F33" s="109"/>
      <c r="G33" s="109"/>
      <c r="H33" s="109"/>
    </row>
    <row r="34" spans="1:8" s="170" customFormat="1" x14ac:dyDescent="0.25">
      <c r="A34" s="178"/>
      <c r="B34" s="109"/>
      <c r="C34" s="109"/>
      <c r="D34" s="109"/>
      <c r="E34" s="109"/>
      <c r="F34" s="109"/>
      <c r="G34" s="109"/>
      <c r="H34" s="109"/>
    </row>
    <row r="36" spans="1:8" ht="18.75" x14ac:dyDescent="0.3">
      <c r="A36" s="180">
        <v>2019</v>
      </c>
      <c r="B36" s="181">
        <f>25.85*12</f>
        <v>310.20000000000005</v>
      </c>
      <c r="C36" s="181">
        <f>32.18*12</f>
        <v>386.15999999999997</v>
      </c>
      <c r="D36" s="181">
        <f>15.06*12</f>
        <v>180.72</v>
      </c>
      <c r="E36" t="s">
        <v>1884</v>
      </c>
      <c r="F36" s="181"/>
      <c r="G36" s="181"/>
    </row>
    <row r="37" spans="1:8" s="170" customFormat="1" ht="18.75" x14ac:dyDescent="0.3">
      <c r="A37" s="180"/>
      <c r="B37" s="181">
        <f>29.43*12</f>
        <v>353.15999999999997</v>
      </c>
      <c r="C37" s="181"/>
      <c r="D37" s="181"/>
      <c r="E37" s="170" t="s">
        <v>1885</v>
      </c>
      <c r="F37" s="181"/>
      <c r="G37" s="181"/>
    </row>
    <row r="38" spans="1:8" x14ac:dyDescent="0.25">
      <c r="A38" s="178" t="s">
        <v>1879</v>
      </c>
      <c r="B38" s="179" t="s">
        <v>1754</v>
      </c>
      <c r="C38" s="179" t="s">
        <v>852</v>
      </c>
      <c r="D38" s="179" t="s">
        <v>269</v>
      </c>
      <c r="F38" s="179"/>
      <c r="G38" s="179"/>
    </row>
    <row r="39" spans="1:8" x14ac:dyDescent="0.25">
      <c r="A39" s="178" t="s">
        <v>1871</v>
      </c>
      <c r="B39" s="109">
        <v>1891</v>
      </c>
      <c r="C39" s="109">
        <v>77</v>
      </c>
      <c r="D39" s="109">
        <v>27</v>
      </c>
      <c r="F39" s="109"/>
      <c r="G39" s="109"/>
    </row>
    <row r="40" spans="1:8" x14ac:dyDescent="0.25">
      <c r="A40" s="178" t="s">
        <v>1874</v>
      </c>
      <c r="B40" s="109">
        <v>1652</v>
      </c>
      <c r="C40" s="109">
        <v>61</v>
      </c>
      <c r="D40" s="109">
        <v>21</v>
      </c>
      <c r="F40" s="109"/>
      <c r="G40" s="109"/>
    </row>
    <row r="41" spans="1:8" x14ac:dyDescent="0.25">
      <c r="A41" s="178" t="s">
        <v>1878</v>
      </c>
      <c r="B41" s="109">
        <v>1771</v>
      </c>
      <c r="C41" s="109">
        <v>66.58</v>
      </c>
      <c r="D41" s="109">
        <v>22.5</v>
      </c>
      <c r="F41" s="109"/>
      <c r="G41" s="109"/>
    </row>
    <row r="42" spans="1:8" x14ac:dyDescent="0.25">
      <c r="A42" s="178" t="s">
        <v>235</v>
      </c>
      <c r="B42" s="109">
        <v>1711.75</v>
      </c>
      <c r="C42" s="109">
        <v>79.5</v>
      </c>
      <c r="D42" s="109">
        <v>22</v>
      </c>
      <c r="F42" s="109"/>
      <c r="G42" s="109"/>
    </row>
    <row r="43" spans="1:8" x14ac:dyDescent="0.25">
      <c r="A43" s="178" t="s">
        <v>240</v>
      </c>
      <c r="B43" s="109">
        <v>1746</v>
      </c>
      <c r="C43" s="109">
        <v>68.92</v>
      </c>
      <c r="D43" s="109">
        <v>20.25</v>
      </c>
      <c r="F43" s="109"/>
      <c r="G43" s="109"/>
    </row>
    <row r="44" spans="1:8" x14ac:dyDescent="0.25">
      <c r="A44" s="178" t="s">
        <v>249</v>
      </c>
      <c r="B44" s="109">
        <v>1528.6</v>
      </c>
      <c r="C44" s="109">
        <v>93.42</v>
      </c>
      <c r="D44" s="109">
        <v>22</v>
      </c>
      <c r="F44" s="109"/>
      <c r="G44" s="109"/>
    </row>
    <row r="45" spans="1:8" x14ac:dyDescent="0.25">
      <c r="A45" s="178" t="s">
        <v>1880</v>
      </c>
      <c r="B45" s="109">
        <f>SUM(B39:B44)</f>
        <v>10300.35</v>
      </c>
      <c r="C45" s="109">
        <f>SUM(C39:C44)</f>
        <v>446.42</v>
      </c>
      <c r="D45" s="109">
        <f>SUM(D39:D44)</f>
        <v>134.75</v>
      </c>
      <c r="F45" s="109"/>
      <c r="G45" s="109"/>
    </row>
    <row r="47" spans="1:8" ht="18.75" x14ac:dyDescent="0.3">
      <c r="A47" s="180" t="s">
        <v>1881</v>
      </c>
      <c r="B47" s="170"/>
      <c r="E47" s="170"/>
      <c r="H47" s="170"/>
    </row>
    <row r="48" spans="1:8" x14ac:dyDescent="0.25">
      <c r="A48" s="178" t="s">
        <v>1879</v>
      </c>
      <c r="B48" s="179" t="s">
        <v>1754</v>
      </c>
      <c r="C48" s="179" t="s">
        <v>852</v>
      </c>
      <c r="D48" s="179" t="s">
        <v>269</v>
      </c>
      <c r="F48" s="179"/>
      <c r="G48" s="179"/>
    </row>
    <row r="49" spans="1:9" x14ac:dyDescent="0.25">
      <c r="A49" s="178" t="s">
        <v>1871</v>
      </c>
      <c r="B49" s="109">
        <f t="shared" ref="B49:D54" si="6">+B22-B39</f>
        <v>-80</v>
      </c>
      <c r="C49" s="109">
        <f t="shared" si="6"/>
        <v>-4.5</v>
      </c>
      <c r="D49" s="109">
        <f t="shared" si="6"/>
        <v>-1.75</v>
      </c>
      <c r="F49" s="109"/>
      <c r="G49" s="109"/>
    </row>
    <row r="50" spans="1:9" x14ac:dyDescent="0.25">
      <c r="A50" s="178" t="s">
        <v>1874</v>
      </c>
      <c r="B50" s="109">
        <f t="shared" si="6"/>
        <v>32.5</v>
      </c>
      <c r="C50" s="109">
        <f t="shared" si="6"/>
        <v>3</v>
      </c>
      <c r="D50" s="109">
        <f t="shared" si="6"/>
        <v>8.5</v>
      </c>
      <c r="F50" s="109"/>
      <c r="G50" s="109"/>
    </row>
    <row r="51" spans="1:9" x14ac:dyDescent="0.25">
      <c r="A51" s="178" t="s">
        <v>1878</v>
      </c>
      <c r="B51" s="109">
        <f t="shared" si="6"/>
        <v>-838.67</v>
      </c>
      <c r="C51" s="109">
        <f t="shared" si="6"/>
        <v>-46</v>
      </c>
      <c r="D51" s="109">
        <f t="shared" si="6"/>
        <v>-17.25</v>
      </c>
      <c r="F51" s="109"/>
      <c r="G51" s="109"/>
    </row>
    <row r="52" spans="1:9" x14ac:dyDescent="0.25">
      <c r="A52" s="178" t="s">
        <v>235</v>
      </c>
      <c r="B52" s="109">
        <f t="shared" si="6"/>
        <v>-1629.75</v>
      </c>
      <c r="C52" s="109">
        <f t="shared" si="6"/>
        <v>-79.5</v>
      </c>
      <c r="D52" s="109">
        <f t="shared" si="6"/>
        <v>-22</v>
      </c>
      <c r="F52" s="109"/>
      <c r="G52" s="109"/>
    </row>
    <row r="53" spans="1:9" x14ac:dyDescent="0.25">
      <c r="A53" s="178" t="s">
        <v>240</v>
      </c>
      <c r="B53" s="109">
        <f t="shared" si="6"/>
        <v>-1051.67</v>
      </c>
      <c r="C53" s="109">
        <f t="shared" si="6"/>
        <v>-68.92</v>
      </c>
      <c r="D53" s="109">
        <f t="shared" si="6"/>
        <v>-20.25</v>
      </c>
      <c r="F53" s="109"/>
      <c r="G53" s="109"/>
    </row>
    <row r="54" spans="1:9" x14ac:dyDescent="0.25">
      <c r="A54" s="178" t="s">
        <v>249</v>
      </c>
      <c r="B54" s="109">
        <f t="shared" si="6"/>
        <v>97.650000000000091</v>
      </c>
      <c r="C54" s="109">
        <f t="shared" si="6"/>
        <v>-39.42</v>
      </c>
      <c r="D54" s="109">
        <f t="shared" si="6"/>
        <v>17.75</v>
      </c>
      <c r="F54" s="109"/>
      <c r="G54" s="109"/>
    </row>
    <row r="55" spans="1:9" x14ac:dyDescent="0.25">
      <c r="A55" s="178" t="s">
        <v>1880</v>
      </c>
      <c r="B55" s="109">
        <f>SUM(B49:B54)</f>
        <v>-3469.94</v>
      </c>
      <c r="C55" s="109">
        <f>SUM(C49:C54)</f>
        <v>-235.34000000000003</v>
      </c>
      <c r="D55" s="109">
        <f>SUM(D49:D54)</f>
        <v>-35</v>
      </c>
      <c r="F55" s="109"/>
      <c r="G55" s="109"/>
    </row>
    <row r="56" spans="1:9" x14ac:dyDescent="0.25">
      <c r="C56"/>
      <c r="D56"/>
    </row>
    <row r="57" spans="1:9" x14ac:dyDescent="0.25">
      <c r="A57" s="178" t="s">
        <v>1882</v>
      </c>
      <c r="B57" s="182">
        <f>+B55*B36</f>
        <v>-1076375.3880000003</v>
      </c>
      <c r="C57" s="182">
        <f>+C55*C36</f>
        <v>-90878.894400000005</v>
      </c>
      <c r="D57" s="182">
        <f>+D55*D36</f>
        <v>-6325.2</v>
      </c>
      <c r="F57" s="182"/>
      <c r="G57" s="182"/>
      <c r="I57" s="182"/>
    </row>
    <row r="58" spans="1:9" x14ac:dyDescent="0.25">
      <c r="A58" s="178" t="s">
        <v>1883</v>
      </c>
      <c r="B58" s="182">
        <f>+B55*B20</f>
        <v>-1238352.1872</v>
      </c>
      <c r="C58" s="182">
        <f>+C55*C20</f>
        <v>-92149.730400000029</v>
      </c>
      <c r="D58" s="182">
        <f>+D55*D20</f>
        <v>-6434.4000000000005</v>
      </c>
      <c r="F58" s="182"/>
      <c r="G58" s="182"/>
      <c r="I58" s="182"/>
    </row>
    <row r="59" spans="1:9" x14ac:dyDescent="0.25">
      <c r="C59"/>
    </row>
  </sheetData>
  <mergeCells count="6">
    <mergeCell ref="B1:D1"/>
    <mergeCell ref="E1:G1"/>
    <mergeCell ref="H1:J1"/>
    <mergeCell ref="B12:D12"/>
    <mergeCell ref="E12:G12"/>
    <mergeCell ref="H12:J12"/>
  </mergeCells>
  <pageMargins left="0.7" right="0.7" top="0.75" bottom="0.75" header="0.3" footer="0.3"/>
  <pageSetup paperSize="9" orientation="portrait" horizontalDpi="1200" verticalDpi="1200" r:id="rId1"/>
  <ignoredErrors>
    <ignoredError sqref="D9 D17:G17 G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04 TA PREV MH</vt:lpstr>
      <vt:lpstr>Sheet1</vt:lpstr>
      <vt:lpstr>Sheet3</vt:lpstr>
      <vt:lpstr>Sheet5</vt:lpstr>
      <vt:lpstr>Sheet2</vt:lpstr>
      <vt:lpstr>Sheet4</vt:lpstr>
      <vt:lpstr>Productie</vt:lpstr>
      <vt:lpstr>bezetting 2020 productie</vt:lpstr>
      <vt:lpstr>Bezetting MFP TMD eind 2021</vt:lpstr>
      <vt:lpstr>uren per maand X731 X631 U35</vt:lpstr>
      <vt:lpstr>'bezetting 2020 productie'!Print_Area</vt:lpstr>
      <vt:lpstr>'Bezetting MFP TMD eind 2021'!Print_Area</vt:lpstr>
      <vt:lpstr>Productie!Print_Area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Laan, M.J. van der</dc:creator>
  <cp:lastModifiedBy>Sparreboom, I.</cp:lastModifiedBy>
  <cp:lastPrinted>2021-08-19T10:15:46Z</cp:lastPrinted>
  <dcterms:created xsi:type="dcterms:W3CDTF">2015-08-21T11:21:32Z</dcterms:created>
  <dcterms:modified xsi:type="dcterms:W3CDTF">2022-03-08T12:34:49Z</dcterms:modified>
</cp:coreProperties>
</file>